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10\budget-4\4. Хисрав\Барои сайт\2025\Лоиҳаи буҷет\"/>
    </mc:Choice>
  </mc:AlternateContent>
  <bookViews>
    <workbookView xWindow="0" yWindow="0" windowWidth="28800" windowHeight="12435" firstSheet="1" activeTab="1"/>
  </bookViews>
  <sheets>
    <sheet name="2019-2040" sheetId="41" state="hidden" r:id="rId1"/>
    <sheet name="2019-2027 бюджет" sheetId="45" r:id="rId2"/>
  </sheets>
  <definedNames>
    <definedName name="_xlnm.Print_Area" localSheetId="1">'2019-2027 бюджет'!$A$1:$O$48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3" i="45" l="1"/>
  <c r="I43" i="45"/>
  <c r="K24" i="45"/>
  <c r="I24" i="45"/>
  <c r="H24" i="45"/>
  <c r="G43" i="45" l="1"/>
  <c r="G47" i="45" s="1"/>
  <c r="G24" i="45"/>
  <c r="G46" i="45" s="1"/>
  <c r="C24" i="45"/>
  <c r="D24" i="45"/>
  <c r="E24" i="45"/>
  <c r="F24" i="45"/>
  <c r="J24" i="45"/>
  <c r="B24" i="45"/>
  <c r="G48" i="45" l="1"/>
  <c r="E43" i="45"/>
  <c r="E47" i="45" s="1"/>
  <c r="E46" i="45"/>
  <c r="E48" i="45" l="1"/>
  <c r="C43" i="45"/>
  <c r="C47" i="45" s="1"/>
  <c r="C46" i="45"/>
  <c r="C48" i="45" l="1"/>
  <c r="J43" i="45"/>
  <c r="H43" i="45"/>
  <c r="D43" i="45" l="1"/>
  <c r="D47" i="45" s="1"/>
  <c r="D46" i="45"/>
  <c r="D48" i="45" l="1"/>
  <c r="F43" i="45"/>
  <c r="F47" i="45" s="1"/>
  <c r="F46" i="45"/>
  <c r="F48" i="45" l="1"/>
  <c r="B43" i="45"/>
  <c r="B47" i="45" s="1"/>
  <c r="B46" i="45"/>
  <c r="B48" i="45" l="1"/>
  <c r="Q16" i="41" l="1"/>
  <c r="R16" i="41" s="1"/>
  <c r="S16" i="41" s="1"/>
  <c r="T16" i="41" s="1"/>
  <c r="U16" i="41" s="1"/>
  <c r="V16" i="41" s="1"/>
  <c r="W16" i="41" s="1"/>
  <c r="X16" i="41" s="1"/>
  <c r="Y16" i="41" s="1"/>
  <c r="Z16" i="41" s="1"/>
  <c r="AA16" i="41" s="1"/>
  <c r="AB16" i="41" s="1"/>
  <c r="AC16" i="41" s="1"/>
  <c r="AD16" i="41" s="1"/>
  <c r="AE16" i="41" s="1"/>
  <c r="AF16" i="41" s="1"/>
  <c r="P9" i="41"/>
  <c r="Q9" i="41" s="1"/>
  <c r="R9" i="41" s="1"/>
  <c r="S9" i="41" s="1"/>
  <c r="T9" i="41" s="1"/>
  <c r="U9" i="41" s="1"/>
  <c r="V9" i="41" s="1"/>
  <c r="W9" i="41" s="1"/>
  <c r="X9" i="41" s="1"/>
  <c r="Y9" i="41" s="1"/>
  <c r="Z9" i="41" s="1"/>
  <c r="AA9" i="41" s="1"/>
  <c r="AB9" i="41" s="1"/>
  <c r="AC9" i="41" s="1"/>
  <c r="AD9" i="41" s="1"/>
  <c r="AE9" i="41" s="1"/>
  <c r="AF9" i="41" s="1"/>
  <c r="P10" i="41"/>
  <c r="Q10" i="41" s="1"/>
  <c r="R10" i="41" s="1"/>
  <c r="S10" i="41" s="1"/>
  <c r="T10" i="41" s="1"/>
  <c r="U10" i="41" s="1"/>
  <c r="V10" i="41" s="1"/>
  <c r="W10" i="41" s="1"/>
  <c r="X10" i="41" s="1"/>
  <c r="Y10" i="41" s="1"/>
  <c r="Z10" i="41" s="1"/>
  <c r="AA10" i="41" s="1"/>
  <c r="AB10" i="41" s="1"/>
  <c r="AC10" i="41" s="1"/>
  <c r="AD10" i="41" s="1"/>
  <c r="AE10" i="41" s="1"/>
  <c r="AF10" i="41" s="1"/>
  <c r="P11" i="41"/>
  <c r="Q11" i="41" s="1"/>
  <c r="R11" i="41" s="1"/>
  <c r="S11" i="41" s="1"/>
  <c r="T11" i="41" s="1"/>
  <c r="U11" i="41" s="1"/>
  <c r="V11" i="41" s="1"/>
  <c r="W11" i="41" s="1"/>
  <c r="X11" i="41" s="1"/>
  <c r="Y11" i="41" s="1"/>
  <c r="Z11" i="41" s="1"/>
  <c r="AA11" i="41" s="1"/>
  <c r="AB11" i="41" s="1"/>
  <c r="AC11" i="41" s="1"/>
  <c r="AD11" i="41" s="1"/>
  <c r="AE11" i="41" s="1"/>
  <c r="AF11" i="41" s="1"/>
  <c r="P12" i="41"/>
  <c r="Q12" i="41" s="1"/>
  <c r="R12" i="41" s="1"/>
  <c r="S12" i="41" s="1"/>
  <c r="T12" i="41" s="1"/>
  <c r="U12" i="41" s="1"/>
  <c r="V12" i="41" s="1"/>
  <c r="W12" i="41" s="1"/>
  <c r="X12" i="41" s="1"/>
  <c r="Y12" i="41" s="1"/>
  <c r="Z12" i="41" s="1"/>
  <c r="AA12" i="41" s="1"/>
  <c r="AB12" i="41" s="1"/>
  <c r="AC12" i="41" s="1"/>
  <c r="AD12" i="41" s="1"/>
  <c r="AE12" i="41" s="1"/>
  <c r="AF12" i="41" s="1"/>
  <c r="P13" i="41"/>
  <c r="Q13" i="41" s="1"/>
  <c r="R13" i="41" s="1"/>
  <c r="S13" i="41" s="1"/>
  <c r="T13" i="41" s="1"/>
  <c r="U13" i="41" s="1"/>
  <c r="V13" i="41" s="1"/>
  <c r="W13" i="41" s="1"/>
  <c r="X13" i="41" s="1"/>
  <c r="Y13" i="41" s="1"/>
  <c r="Z13" i="41" s="1"/>
  <c r="AA13" i="41" s="1"/>
  <c r="AB13" i="41" s="1"/>
  <c r="AC13" i="41" s="1"/>
  <c r="AD13" i="41" s="1"/>
  <c r="AE13" i="41" s="1"/>
  <c r="AF13" i="41" s="1"/>
  <c r="P14" i="41"/>
  <c r="Q14" i="41" s="1"/>
  <c r="R14" i="41" s="1"/>
  <c r="S14" i="41" s="1"/>
  <c r="T14" i="41" s="1"/>
  <c r="U14" i="41" s="1"/>
  <c r="V14" i="41" s="1"/>
  <c r="W14" i="41" s="1"/>
  <c r="X14" i="41" s="1"/>
  <c r="Y14" i="41" s="1"/>
  <c r="Z14" i="41" s="1"/>
  <c r="AA14" i="41" s="1"/>
  <c r="AB14" i="41" s="1"/>
  <c r="AC14" i="41" s="1"/>
  <c r="AD14" i="41" s="1"/>
  <c r="AE14" i="41" s="1"/>
  <c r="AF14" i="41" s="1"/>
  <c r="P15" i="41"/>
  <c r="Q15" i="41" s="1"/>
  <c r="R15" i="41" s="1"/>
  <c r="S15" i="41" s="1"/>
  <c r="T15" i="41" s="1"/>
  <c r="U15" i="41" s="1"/>
  <c r="V15" i="41" s="1"/>
  <c r="W15" i="41" s="1"/>
  <c r="X15" i="41" s="1"/>
  <c r="Y15" i="41" s="1"/>
  <c r="Z15" i="41" s="1"/>
  <c r="AA15" i="41" s="1"/>
  <c r="AB15" i="41" s="1"/>
  <c r="AC15" i="41" s="1"/>
  <c r="AD15" i="41" s="1"/>
  <c r="AE15" i="41" s="1"/>
  <c r="AF15" i="41" s="1"/>
  <c r="P16" i="41"/>
  <c r="P17" i="41"/>
  <c r="Q17" i="41" s="1"/>
  <c r="R17" i="41" s="1"/>
  <c r="S17" i="41" s="1"/>
  <c r="T17" i="41" s="1"/>
  <c r="U17" i="41" s="1"/>
  <c r="V17" i="41" s="1"/>
  <c r="W17" i="41" s="1"/>
  <c r="X17" i="41" s="1"/>
  <c r="Y17" i="41" s="1"/>
  <c r="Z17" i="41" s="1"/>
  <c r="AA17" i="41" s="1"/>
  <c r="AB17" i="41" s="1"/>
  <c r="AC17" i="41" s="1"/>
  <c r="AD17" i="41" s="1"/>
  <c r="AE17" i="41" s="1"/>
  <c r="AF17" i="41" s="1"/>
  <c r="P18" i="41"/>
  <c r="Q18" i="41" s="1"/>
  <c r="R18" i="41" s="1"/>
  <c r="S18" i="41" s="1"/>
  <c r="T18" i="41" s="1"/>
  <c r="U18" i="41" s="1"/>
  <c r="V18" i="41" s="1"/>
  <c r="W18" i="41" s="1"/>
  <c r="X18" i="41" s="1"/>
  <c r="Y18" i="41" s="1"/>
  <c r="Z18" i="41" s="1"/>
  <c r="AA18" i="41" s="1"/>
  <c r="AB18" i="41" s="1"/>
  <c r="AC18" i="41" s="1"/>
  <c r="AD18" i="41" s="1"/>
  <c r="AE18" i="41" s="1"/>
  <c r="AF18" i="41" s="1"/>
  <c r="P19" i="41"/>
  <c r="Q19" i="41" s="1"/>
  <c r="R19" i="41" s="1"/>
  <c r="S19" i="41" s="1"/>
  <c r="T19" i="41" s="1"/>
  <c r="U19" i="41" s="1"/>
  <c r="V19" i="41" s="1"/>
  <c r="W19" i="41" s="1"/>
  <c r="X19" i="41" s="1"/>
  <c r="Y19" i="41" s="1"/>
  <c r="Z19" i="41" s="1"/>
  <c r="AA19" i="41" s="1"/>
  <c r="AB19" i="41" s="1"/>
  <c r="AC19" i="41" s="1"/>
  <c r="AD19" i="41" s="1"/>
  <c r="AE19" i="41" s="1"/>
  <c r="AF19" i="41" s="1"/>
  <c r="P20" i="41"/>
  <c r="Q20" i="41" s="1"/>
  <c r="R20" i="41" s="1"/>
  <c r="S20" i="41" s="1"/>
  <c r="T20" i="41" s="1"/>
  <c r="U20" i="41" s="1"/>
  <c r="V20" i="41" s="1"/>
  <c r="W20" i="41" s="1"/>
  <c r="X20" i="41" s="1"/>
  <c r="Y20" i="41" s="1"/>
  <c r="Z20" i="41" s="1"/>
  <c r="AA20" i="41" s="1"/>
  <c r="AB20" i="41" s="1"/>
  <c r="AC20" i="41" s="1"/>
  <c r="AD20" i="41" s="1"/>
  <c r="AE20" i="41" s="1"/>
  <c r="AF20" i="41" s="1"/>
  <c r="P21" i="41"/>
  <c r="Q21" i="41" s="1"/>
  <c r="R21" i="41" s="1"/>
  <c r="S21" i="41" s="1"/>
  <c r="T21" i="41" s="1"/>
  <c r="U21" i="41" s="1"/>
  <c r="V21" i="41" s="1"/>
  <c r="W21" i="41" s="1"/>
  <c r="X21" i="41" s="1"/>
  <c r="Y21" i="41" s="1"/>
  <c r="Z21" i="41" s="1"/>
  <c r="AA21" i="41" s="1"/>
  <c r="AB21" i="41" s="1"/>
  <c r="AC21" i="41" s="1"/>
  <c r="AD21" i="41" s="1"/>
  <c r="AE21" i="41" s="1"/>
  <c r="AF21" i="41" s="1"/>
  <c r="P22" i="41"/>
  <c r="Q22" i="41" s="1"/>
  <c r="R22" i="41" s="1"/>
  <c r="S22" i="41" s="1"/>
  <c r="T22" i="41" s="1"/>
  <c r="U22" i="41" s="1"/>
  <c r="V22" i="41" s="1"/>
  <c r="W22" i="41" s="1"/>
  <c r="X22" i="41" s="1"/>
  <c r="Y22" i="41" s="1"/>
  <c r="Z22" i="41" s="1"/>
  <c r="AA22" i="41" s="1"/>
  <c r="AB22" i="41" s="1"/>
  <c r="AC22" i="41" s="1"/>
  <c r="AD22" i="41" s="1"/>
  <c r="AE22" i="41" s="1"/>
  <c r="AF22" i="41" s="1"/>
  <c r="P23" i="41"/>
  <c r="Q23" i="41" s="1"/>
  <c r="R23" i="41" s="1"/>
  <c r="S23" i="41" s="1"/>
  <c r="T23" i="41" s="1"/>
  <c r="U23" i="41" s="1"/>
  <c r="V23" i="41" s="1"/>
  <c r="W23" i="41" s="1"/>
  <c r="X23" i="41" s="1"/>
  <c r="Y23" i="41" s="1"/>
  <c r="Z23" i="41" s="1"/>
  <c r="AA23" i="41" s="1"/>
  <c r="AB23" i="41" s="1"/>
  <c r="AC23" i="41" s="1"/>
  <c r="AD23" i="41" s="1"/>
  <c r="AE23" i="41" s="1"/>
  <c r="AF23" i="41" s="1"/>
  <c r="P24" i="41"/>
  <c r="Q24" i="41" s="1"/>
  <c r="R24" i="41" s="1"/>
  <c r="S24" i="41" s="1"/>
  <c r="T24" i="41" s="1"/>
  <c r="U24" i="41" s="1"/>
  <c r="V24" i="41" s="1"/>
  <c r="W24" i="41" s="1"/>
  <c r="X24" i="41" s="1"/>
  <c r="Y24" i="41" s="1"/>
  <c r="Z24" i="41" s="1"/>
  <c r="AA24" i="41" s="1"/>
  <c r="AB24" i="41" s="1"/>
  <c r="AC24" i="41" s="1"/>
  <c r="AD24" i="41" s="1"/>
  <c r="AE24" i="41" s="1"/>
  <c r="AF24" i="41" s="1"/>
  <c r="P8" i="41"/>
  <c r="O25" i="41"/>
  <c r="N25" i="41"/>
  <c r="M25" i="41"/>
  <c r="L25" i="41"/>
  <c r="J25" i="41"/>
  <c r="I25" i="41"/>
  <c r="H25" i="41"/>
  <c r="G25" i="41"/>
  <c r="F25" i="41"/>
  <c r="K21" i="41"/>
  <c r="K20" i="41"/>
  <c r="D20" i="41"/>
  <c r="E20" i="41" s="1"/>
  <c r="K19" i="41"/>
  <c r="D19" i="41"/>
  <c r="E19" i="41" s="1"/>
  <c r="K18" i="41"/>
  <c r="E18" i="41"/>
  <c r="K17" i="41"/>
  <c r="D17" i="41"/>
  <c r="E17" i="41" s="1"/>
  <c r="K16" i="41"/>
  <c r="D16" i="41"/>
  <c r="K15" i="41"/>
  <c r="E15" i="41"/>
  <c r="K14" i="41"/>
  <c r="E14" i="41"/>
  <c r="K13" i="41"/>
  <c r="E13" i="41"/>
  <c r="K12" i="41"/>
  <c r="E12" i="41"/>
  <c r="K11" i="41"/>
  <c r="E11" i="41"/>
  <c r="K10" i="41"/>
  <c r="E10" i="41"/>
  <c r="K9" i="41"/>
  <c r="E9" i="41"/>
  <c r="K8" i="41"/>
  <c r="K25" i="41" s="1"/>
  <c r="E8" i="41"/>
  <c r="E25" i="41" s="1"/>
  <c r="P25" i="41" l="1"/>
  <c r="Q8" i="41"/>
  <c r="D25" i="41"/>
  <c r="E16" i="41"/>
  <c r="R8" i="41" l="1"/>
  <c r="Q25" i="41"/>
  <c r="S8" i="41" l="1"/>
  <c r="S25" i="41" s="1"/>
  <c r="R25" i="41"/>
  <c r="T8" i="41" l="1"/>
  <c r="U8" i="41" l="1"/>
  <c r="T25" i="41"/>
  <c r="V8" i="41" l="1"/>
  <c r="U25" i="41"/>
  <c r="W8" i="41" l="1"/>
  <c r="V25" i="41"/>
  <c r="X8" i="41" l="1"/>
  <c r="W25" i="41"/>
  <c r="Y8" i="41" l="1"/>
  <c r="X25" i="41"/>
  <c r="Z8" i="41" l="1"/>
  <c r="Y25" i="41"/>
  <c r="AA8" i="41" l="1"/>
  <c r="Z25" i="41"/>
  <c r="AB8" i="41" l="1"/>
  <c r="AA25" i="41"/>
  <c r="AC8" i="41" l="1"/>
  <c r="AB25" i="41"/>
  <c r="AD8" i="41" l="1"/>
  <c r="AC25" i="41"/>
  <c r="AE8" i="41" l="1"/>
  <c r="AD25" i="41"/>
  <c r="AF8" i="41" l="1"/>
  <c r="AF25" i="41" s="1"/>
  <c r="AE25" i="41"/>
</calcChain>
</file>

<file path=xl/sharedStrings.xml><?xml version="1.0" encoding="utf-8"?>
<sst xmlns="http://schemas.openxmlformats.org/spreadsheetml/2006/main" count="111" uniqueCount="56">
  <si>
    <t>млн.$</t>
  </si>
  <si>
    <t>млн.сом.</t>
  </si>
  <si>
    <t>в том числе по кварталам</t>
  </si>
  <si>
    <t>I</t>
  </si>
  <si>
    <t>II</t>
  </si>
  <si>
    <t>III</t>
  </si>
  <si>
    <t>IV</t>
  </si>
  <si>
    <t>Номгуй</t>
  </si>
  <si>
    <t>Бонки Исломии Рушд</t>
  </si>
  <si>
    <t>Фоизҳо</t>
  </si>
  <si>
    <t>2011г.</t>
  </si>
  <si>
    <t>тасдиқшуда</t>
  </si>
  <si>
    <t>дурнамо</t>
  </si>
  <si>
    <t>Қарзи бевоситаи давлатӣ</t>
  </si>
  <si>
    <t>Қарзи асосӣ</t>
  </si>
  <si>
    <t>Бонки Умумиҷаҳонӣ</t>
  </si>
  <si>
    <t>ҶХ Хитой - Эксимбонк</t>
  </si>
  <si>
    <t>Ҳамагӣ қарзи асосӣ</t>
  </si>
  <si>
    <t>Ҳамагӣ фоизҳо</t>
  </si>
  <si>
    <t>Ҳамагӣ:</t>
  </si>
  <si>
    <t>Бардошти захиравӣ *</t>
  </si>
  <si>
    <t>соли 2012</t>
  </si>
  <si>
    <t>Бонки Осиёии Рушд</t>
  </si>
  <si>
    <t>Фонди Кувайтии Рушд</t>
  </si>
  <si>
    <t>Фонди Саъудии Рушд</t>
  </si>
  <si>
    <t>Фонди Абу - Даби</t>
  </si>
  <si>
    <t>Бонки Аврупоии Сармоягузорӣ</t>
  </si>
  <si>
    <t>соли 2016</t>
  </si>
  <si>
    <t>Бонки Осиёии Инвест.Инфросохт.</t>
  </si>
  <si>
    <t xml:space="preserve"> Германия (KfW)</t>
  </si>
  <si>
    <t>Фонди ОПЕК</t>
  </si>
  <si>
    <t>Фаронса (Натиксис Банк)</t>
  </si>
  <si>
    <t xml:space="preserve">БАТР </t>
  </si>
  <si>
    <t>Евробондҳо (BNY Mellon)</t>
  </si>
  <si>
    <t>Фонди байн.рушди киш.(IFAD)</t>
  </si>
  <si>
    <t>ИМА (Commodity Credit Corporation)</t>
  </si>
  <si>
    <t xml:space="preserve">Фонди Авруосиёгии стабилизация ва  рушд </t>
  </si>
  <si>
    <t>Қарзи асосӣ ва фоиз</t>
  </si>
  <si>
    <t>Дурнамои хизматрасонии қарзи берунаи Ҷумҳурии Тоҷикистон барои солҳои 2019 - 2040</t>
  </si>
  <si>
    <t>Фонди Авруосиёии Мyътадилгардонӣ ва Рушд</t>
  </si>
  <si>
    <t>Германия (KfW)</t>
  </si>
  <si>
    <t>соли 2021</t>
  </si>
  <si>
    <t>нақша</t>
  </si>
  <si>
    <t>соли 2020</t>
  </si>
  <si>
    <t>соли 2019</t>
  </si>
  <si>
    <t>соли 2022</t>
  </si>
  <si>
    <t>соли 2023</t>
  </si>
  <si>
    <t>соли 2024</t>
  </si>
  <si>
    <t>Туркманистон</t>
  </si>
  <si>
    <t>соли 2025</t>
  </si>
  <si>
    <t>бо млн долл.ИМА</t>
  </si>
  <si>
    <t>иҷро</t>
  </si>
  <si>
    <t>Олмон (KfW)</t>
  </si>
  <si>
    <t>Бонки Аврупоии Таҷдид ва Рушд</t>
  </si>
  <si>
    <t>Хазинаи Байналмилалии Асъор</t>
  </si>
  <si>
    <t>Хизматрасонии қарзи берунаи Ҷумҳурии Тоҷикистон аз ҳисоби буҷети давлатӣ барои солҳои 2020 - 2027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</si>
</sst>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#,##0.000"/>
    <numFmt numFmtId="167" formatCode="_-* #,##0_р_._-;\-* #,##0_р_._-;_-* &quot;-&quot;??_р_._-;_-@_-"/>
    <numFmt numFmtId="168" formatCode="_(&quot;$&quot;* #,##0.00_);_(&quot;$&quot;* \(#,##0.00\);_(&quot;$&quot;* &quot;-&quot;??_);_(@_)"/>
    <numFmt numFmtId="169" formatCode="_-* #,##0.0_р_._-;\-* #,##0.0_р_._-;_-* &quot;-&quot;??_р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Times New Roman Tj"/>
      <family val="1"/>
      <charset val="204"/>
    </font>
    <font>
      <b/>
      <i/>
      <sz val="12"/>
      <name val="Times New Roman Tj"/>
      <family val="1"/>
      <charset val="204"/>
    </font>
    <font>
      <sz val="12"/>
      <name val="Times New Roman Tj"/>
      <family val="1"/>
      <charset val="204"/>
    </font>
    <font>
      <b/>
      <sz val="12"/>
      <name val="Times New Roman Tj"/>
      <family val="1"/>
      <charset val="204"/>
    </font>
    <font>
      <i/>
      <sz val="12"/>
      <name val="Times New Roman Tj"/>
      <family val="1"/>
      <charset val="204"/>
    </font>
    <font>
      <b/>
      <sz val="14"/>
      <name val="Times New Roman Tj"/>
      <family val="1"/>
      <charset val="204"/>
    </font>
    <font>
      <b/>
      <sz val="11"/>
      <name val="Times New Roman Tj"/>
      <family val="1"/>
      <charset val="204"/>
    </font>
    <font>
      <sz val="14"/>
      <name val="Times New Roman Tj"/>
      <family val="1"/>
      <charset val="204"/>
    </font>
    <font>
      <sz val="14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165" fontId="2" fillId="0" borderId="0" applyFont="0" applyFill="0" applyBorder="0" applyAlignment="0" applyProtection="0"/>
    <xf numFmtId="0" fontId="14" fillId="0" borderId="0"/>
    <xf numFmtId="165" fontId="15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7" xfId="0" applyFont="1" applyFill="1" applyBorder="1"/>
    <xf numFmtId="0" fontId="7" fillId="0" borderId="26" xfId="0" applyFont="1" applyFill="1" applyBorder="1"/>
    <xf numFmtId="0" fontId="7" fillId="0" borderId="3" xfId="0" applyFont="1" applyFill="1" applyBorder="1"/>
    <xf numFmtId="0" fontId="8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166" fontId="9" fillId="0" borderId="11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horizontal="left" vertical="center"/>
    </xf>
    <xf numFmtId="166" fontId="9" fillId="0" borderId="12" xfId="0" applyNumberFormat="1" applyFont="1" applyFill="1" applyBorder="1" applyAlignment="1">
      <alignment vertical="center"/>
    </xf>
    <xf numFmtId="166" fontId="9" fillId="0" borderId="18" xfId="0" applyNumberFormat="1" applyFont="1" applyFill="1" applyBorder="1" applyAlignment="1">
      <alignment vertical="center"/>
    </xf>
    <xf numFmtId="166" fontId="9" fillId="0" borderId="25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166" fontId="9" fillId="0" borderId="16" xfId="0" applyNumberFormat="1" applyFont="1" applyFill="1" applyBorder="1" applyAlignment="1">
      <alignment horizontal="right" vertical="center"/>
    </xf>
    <xf numFmtId="166" fontId="9" fillId="0" borderId="15" xfId="0" applyNumberFormat="1" applyFont="1" applyFill="1" applyBorder="1" applyAlignment="1">
      <alignment vertical="center"/>
    </xf>
    <xf numFmtId="166" fontId="9" fillId="0" borderId="22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166" fontId="9" fillId="0" borderId="1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166" fontId="9" fillId="0" borderId="10" xfId="0" applyNumberFormat="1" applyFont="1" applyFill="1" applyBorder="1" applyAlignment="1">
      <alignment vertical="center"/>
    </xf>
    <xf numFmtId="0" fontId="7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165" fontId="3" fillId="0" borderId="0" xfId="1" applyFont="1" applyFill="1" applyBorder="1"/>
    <xf numFmtId="166" fontId="9" fillId="0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3" fontId="5" fillId="0" borderId="30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13" xfId="0" applyNumberFormat="1" applyFont="1" applyFill="1" applyBorder="1" applyAlignment="1">
      <alignment horizontal="right" vertical="center"/>
    </xf>
    <xf numFmtId="3" fontId="5" fillId="4" borderId="15" xfId="0" applyNumberFormat="1" applyFont="1" applyFill="1" applyBorder="1" applyAlignment="1">
      <alignment horizontal="right" vertical="center"/>
    </xf>
    <xf numFmtId="3" fontId="5" fillId="4" borderId="11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vertical="center"/>
    </xf>
    <xf numFmtId="3" fontId="5" fillId="4" borderId="39" xfId="0" applyNumberFormat="1" applyFont="1" applyFill="1" applyBorder="1" applyAlignment="1">
      <alignment horizontal="right" vertical="center"/>
    </xf>
    <xf numFmtId="3" fontId="5" fillId="4" borderId="40" xfId="0" applyNumberFormat="1" applyFont="1" applyFill="1" applyBorder="1" applyAlignment="1">
      <alignment horizontal="right" vertical="center"/>
    </xf>
    <xf numFmtId="3" fontId="5" fillId="4" borderId="41" xfId="0" applyNumberFormat="1" applyFont="1" applyFill="1" applyBorder="1" applyAlignment="1">
      <alignment horizontal="right" vertical="center"/>
    </xf>
    <xf numFmtId="3" fontId="5" fillId="0" borderId="42" xfId="0" applyNumberFormat="1" applyFont="1" applyFill="1" applyBorder="1" applyAlignment="1">
      <alignment vertical="center"/>
    </xf>
    <xf numFmtId="3" fontId="5" fillId="0" borderId="42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horizontal="left" vertical="center" wrapText="1"/>
    </xf>
    <xf numFmtId="166" fontId="9" fillId="0" borderId="42" xfId="0" applyNumberFormat="1" applyFont="1" applyFill="1" applyBorder="1" applyAlignment="1">
      <alignment vertical="center"/>
    </xf>
    <xf numFmtId="166" fontId="9" fillId="0" borderId="47" xfId="0" applyNumberFormat="1" applyFont="1" applyFill="1" applyBorder="1" applyAlignment="1">
      <alignment horizontal="right" vertical="center"/>
    </xf>
    <xf numFmtId="166" fontId="9" fillId="0" borderId="8" xfId="0" applyNumberFormat="1" applyFont="1" applyFill="1" applyBorder="1" applyAlignment="1">
      <alignment vertical="center"/>
    </xf>
    <xf numFmtId="166" fontId="9" fillId="0" borderId="28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166" fontId="9" fillId="0" borderId="4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3" fontId="5" fillId="4" borderId="16" xfId="0" applyNumberFormat="1" applyFont="1" applyFill="1" applyBorder="1" applyAlignment="1">
      <alignment horizontal="right" vertical="center"/>
    </xf>
    <xf numFmtId="3" fontId="5" fillId="4" borderId="43" xfId="0" applyNumberFormat="1" applyFont="1" applyFill="1" applyBorder="1" applyAlignment="1">
      <alignment horizontal="right" vertical="center"/>
    </xf>
    <xf numFmtId="3" fontId="5" fillId="4" borderId="42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2" fillId="0" borderId="0" xfId="0" applyFont="1" applyAlignment="1">
      <alignment horizontal="justify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Fill="1" applyBorder="1"/>
    <xf numFmtId="0" fontId="7" fillId="3" borderId="3" xfId="0" applyFont="1" applyFill="1" applyBorder="1"/>
    <xf numFmtId="0" fontId="7" fillId="3" borderId="0" xfId="0" applyFont="1" applyFill="1" applyBorder="1"/>
    <xf numFmtId="0" fontId="9" fillId="3" borderId="50" xfId="0" applyFont="1" applyFill="1" applyBorder="1" applyAlignment="1">
      <alignment horizontal="left" vertical="center" wrapText="1"/>
    </xf>
    <xf numFmtId="166" fontId="9" fillId="3" borderId="0" xfId="0" applyNumberFormat="1" applyFont="1" applyFill="1" applyBorder="1" applyAlignment="1">
      <alignment horizontal="right" vertical="center"/>
    </xf>
    <xf numFmtId="166" fontId="9" fillId="3" borderId="0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vertical="center"/>
    </xf>
    <xf numFmtId="0" fontId="3" fillId="3" borderId="0" xfId="0" applyFont="1" applyFill="1" applyBorder="1"/>
    <xf numFmtId="167" fontId="3" fillId="0" borderId="0" xfId="1" applyNumberFormat="1" applyFont="1" applyFill="1" applyBorder="1" applyAlignment="1">
      <alignment horizontal="center" vertical="center"/>
    </xf>
    <xf numFmtId="165" fontId="3" fillId="0" borderId="17" xfId="1" applyFont="1" applyFill="1" applyBorder="1"/>
    <xf numFmtId="0" fontId="8" fillId="0" borderId="4" xfId="0" applyFont="1" applyFill="1" applyBorder="1"/>
    <xf numFmtId="0" fontId="8" fillId="0" borderId="5" xfId="0" applyFont="1" applyFill="1" applyBorder="1"/>
    <xf numFmtId="165" fontId="4" fillId="0" borderId="17" xfId="1" applyFont="1" applyFill="1" applyBorder="1"/>
    <xf numFmtId="0" fontId="4" fillId="0" borderId="0" xfId="0" applyFont="1" applyFill="1" applyBorder="1"/>
    <xf numFmtId="0" fontId="8" fillId="0" borderId="17" xfId="0" applyFont="1" applyFill="1" applyBorder="1" applyAlignment="1">
      <alignment horizontal="center" vertical="center"/>
    </xf>
    <xf numFmtId="166" fontId="8" fillId="2" borderId="16" xfId="0" applyNumberFormat="1" applyFont="1" applyFill="1" applyBorder="1" applyAlignment="1">
      <alignment vertical="center"/>
    </xf>
    <xf numFmtId="166" fontId="8" fillId="2" borderId="10" xfId="0" applyNumberFormat="1" applyFont="1" applyFill="1" applyBorder="1" applyAlignment="1">
      <alignment vertical="center"/>
    </xf>
    <xf numFmtId="166" fontId="8" fillId="2" borderId="45" xfId="0" applyNumberFormat="1" applyFont="1" applyFill="1" applyBorder="1" applyAlignment="1">
      <alignment vertical="center"/>
    </xf>
    <xf numFmtId="166" fontId="8" fillId="2" borderId="15" xfId="0" applyNumberFormat="1" applyFont="1" applyFill="1" applyBorder="1" applyAlignment="1">
      <alignment vertical="center"/>
    </xf>
    <xf numFmtId="3" fontId="11" fillId="2" borderId="38" xfId="0" applyNumberFormat="1" applyFont="1" applyFill="1" applyBorder="1" applyAlignment="1">
      <alignment vertical="center"/>
    </xf>
    <xf numFmtId="4" fontId="11" fillId="4" borderId="17" xfId="0" applyNumberFormat="1" applyFont="1" applyFill="1" applyBorder="1" applyAlignment="1">
      <alignment vertical="center"/>
    </xf>
    <xf numFmtId="4" fontId="11" fillId="4" borderId="19" xfId="0" applyNumberFormat="1" applyFont="1" applyFill="1" applyBorder="1" applyAlignment="1">
      <alignment vertical="center"/>
    </xf>
    <xf numFmtId="3" fontId="5" fillId="3" borderId="48" xfId="0" applyNumberFormat="1" applyFont="1" applyFill="1" applyBorder="1" applyAlignment="1">
      <alignment horizontal="right" vertical="center"/>
    </xf>
    <xf numFmtId="3" fontId="5" fillId="4" borderId="20" xfId="0" applyNumberFormat="1" applyFont="1" applyFill="1" applyBorder="1" applyAlignment="1">
      <alignment vertical="center"/>
    </xf>
    <xf numFmtId="3" fontId="3" fillId="0" borderId="17" xfId="1" applyNumberFormat="1" applyFont="1" applyFill="1" applyBorder="1"/>
    <xf numFmtId="3" fontId="5" fillId="4" borderId="51" xfId="0" applyNumberFormat="1" applyFont="1" applyFill="1" applyBorder="1" applyAlignment="1">
      <alignment vertical="center"/>
    </xf>
    <xf numFmtId="3" fontId="5" fillId="4" borderId="52" xfId="0" applyNumberFormat="1" applyFont="1" applyFill="1" applyBorder="1" applyAlignment="1">
      <alignment horizontal="right" vertical="center"/>
    </xf>
    <xf numFmtId="3" fontId="5" fillId="4" borderId="52" xfId="0" applyNumberFormat="1" applyFont="1" applyFill="1" applyBorder="1" applyAlignment="1">
      <alignment vertical="center"/>
    </xf>
    <xf numFmtId="3" fontId="5" fillId="4" borderId="44" xfId="0" applyNumberFormat="1" applyFont="1" applyFill="1" applyBorder="1" applyAlignment="1">
      <alignment horizontal="right" vertical="center"/>
    </xf>
    <xf numFmtId="3" fontId="5" fillId="4" borderId="53" xfId="0" applyNumberFormat="1" applyFont="1" applyFill="1" applyBorder="1" applyAlignment="1">
      <alignment vertical="center"/>
    </xf>
    <xf numFmtId="3" fontId="5" fillId="3" borderId="49" xfId="0" applyNumberFormat="1" applyFont="1" applyFill="1" applyBorder="1" applyAlignment="1">
      <alignment horizontal="right" vertical="center"/>
    </xf>
    <xf numFmtId="3" fontId="5" fillId="3" borderId="54" xfId="0" applyNumberFormat="1" applyFont="1" applyFill="1" applyBorder="1" applyAlignment="1">
      <alignment vertical="center"/>
    </xf>
    <xf numFmtId="3" fontId="3" fillId="3" borderId="17" xfId="1" applyNumberFormat="1" applyFont="1" applyFill="1" applyBorder="1"/>
    <xf numFmtId="165" fontId="4" fillId="0" borderId="17" xfId="0" applyNumberFormat="1" applyFont="1" applyFill="1" applyBorder="1"/>
    <xf numFmtId="165" fontId="21" fillId="0" borderId="0" xfId="1" applyFont="1" applyFill="1" applyBorder="1" applyAlignment="1">
      <alignment horizontal="right"/>
    </xf>
    <xf numFmtId="165" fontId="21" fillId="0" borderId="0" xfId="1" applyFont="1" applyFill="1" applyBorder="1"/>
    <xf numFmtId="165" fontId="21" fillId="0" borderId="0" xfId="1" applyFont="1" applyFill="1" applyBorder="1" applyAlignment="1">
      <alignment horizontal="center"/>
    </xf>
    <xf numFmtId="0" fontId="21" fillId="0" borderId="0" xfId="0" applyFont="1" applyFill="1" applyBorder="1"/>
    <xf numFmtId="4" fontId="21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169" fontId="22" fillId="0" borderId="17" xfId="1" applyNumberFormat="1" applyFont="1" applyFill="1" applyBorder="1" applyAlignment="1">
      <alignment horizontal="center" vertical="center"/>
    </xf>
    <xf numFmtId="169" fontId="22" fillId="0" borderId="17" xfId="1" applyNumberFormat="1" applyFont="1" applyFill="1" applyBorder="1" applyAlignment="1">
      <alignment vertical="center"/>
    </xf>
    <xf numFmtId="169" fontId="22" fillId="0" borderId="17" xfId="0" applyNumberFormat="1" applyFont="1" applyFill="1" applyBorder="1" applyAlignment="1">
      <alignment vertical="center"/>
    </xf>
    <xf numFmtId="169" fontId="22" fillId="0" borderId="17" xfId="1" applyNumberFormat="1" applyFont="1" applyFill="1" applyBorder="1" applyAlignment="1">
      <alignment horizontal="center" vertical="center" wrapText="1"/>
    </xf>
    <xf numFmtId="169" fontId="24" fillId="0" borderId="17" xfId="1" applyNumberFormat="1" applyFont="1" applyFill="1" applyBorder="1" applyAlignment="1">
      <alignment vertical="center"/>
    </xf>
    <xf numFmtId="169" fontId="22" fillId="0" borderId="17" xfId="1" applyNumberFormat="1" applyFont="1" applyFill="1" applyBorder="1" applyAlignment="1">
      <alignment horizontal="left" vertical="center"/>
    </xf>
    <xf numFmtId="169" fontId="22" fillId="0" borderId="17" xfId="1" applyNumberFormat="1" applyFont="1" applyFill="1" applyBorder="1" applyAlignment="1">
      <alignment horizontal="left" vertical="center" wrapText="1"/>
    </xf>
    <xf numFmtId="169" fontId="24" fillId="0" borderId="17" xfId="0" applyNumberFormat="1" applyFont="1" applyFill="1" applyBorder="1" applyAlignment="1">
      <alignment horizontal="center" vertical="center"/>
    </xf>
    <xf numFmtId="169" fontId="24" fillId="0" borderId="17" xfId="0" applyNumberFormat="1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left" vertical="center"/>
    </xf>
    <xf numFmtId="169" fontId="22" fillId="0" borderId="33" xfId="1" applyNumberFormat="1" applyFont="1" applyFill="1" applyBorder="1" applyAlignment="1">
      <alignment horizontal="center" vertical="center"/>
    </xf>
    <xf numFmtId="169" fontId="22" fillId="0" borderId="33" xfId="1" applyNumberFormat="1" applyFont="1" applyFill="1" applyBorder="1" applyAlignment="1">
      <alignment vertical="center"/>
    </xf>
    <xf numFmtId="169" fontId="22" fillId="0" borderId="33" xfId="0" applyNumberFormat="1" applyFont="1" applyFill="1" applyBorder="1" applyAlignment="1">
      <alignment vertical="center"/>
    </xf>
    <xf numFmtId="169" fontId="22" fillId="0" borderId="56" xfId="0" applyNumberFormat="1" applyFont="1" applyFill="1" applyBorder="1" applyAlignment="1">
      <alignment vertical="center"/>
    </xf>
    <xf numFmtId="0" fontId="22" fillId="0" borderId="59" xfId="0" applyFont="1" applyFill="1" applyBorder="1" applyAlignment="1">
      <alignment horizontal="left" vertical="center"/>
    </xf>
    <xf numFmtId="169" fontId="22" fillId="0" borderId="60" xfId="0" applyNumberFormat="1" applyFont="1" applyFill="1" applyBorder="1" applyAlignment="1">
      <alignment vertical="center"/>
    </xf>
    <xf numFmtId="0" fontId="22" fillId="0" borderId="59" xfId="0" applyFont="1" applyFill="1" applyBorder="1" applyAlignment="1">
      <alignment horizontal="left" vertical="center" wrapText="1"/>
    </xf>
    <xf numFmtId="0" fontId="24" fillId="0" borderId="57" xfId="0" applyFont="1" applyFill="1" applyBorder="1" applyAlignment="1">
      <alignment horizontal="center" vertical="center"/>
    </xf>
    <xf numFmtId="169" fontId="24" fillId="0" borderId="23" xfId="1" applyNumberFormat="1" applyFont="1" applyFill="1" applyBorder="1" applyAlignment="1">
      <alignment horizontal="center" vertical="center"/>
    </xf>
    <xf numFmtId="169" fontId="24" fillId="0" borderId="23" xfId="1" applyNumberFormat="1" applyFont="1" applyFill="1" applyBorder="1" applyAlignment="1">
      <alignment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left" vertical="center"/>
    </xf>
    <xf numFmtId="169" fontId="24" fillId="0" borderId="23" xfId="1" applyNumberFormat="1" applyFont="1" applyFill="1" applyBorder="1" applyAlignment="1">
      <alignment horizontal="left" vertical="center"/>
    </xf>
    <xf numFmtId="0" fontId="24" fillId="0" borderId="55" xfId="0" applyFont="1" applyFill="1" applyBorder="1" applyAlignment="1">
      <alignment horizontal="left" vertical="center"/>
    </xf>
    <xf numFmtId="169" fontId="24" fillId="0" borderId="33" xfId="0" applyNumberFormat="1" applyFont="1" applyFill="1" applyBorder="1" applyAlignment="1">
      <alignment horizontal="left" vertical="center"/>
    </xf>
    <xf numFmtId="0" fontId="24" fillId="0" borderId="59" xfId="0" applyFont="1" applyFill="1" applyBorder="1" applyAlignment="1">
      <alignment horizontal="left" vertical="center"/>
    </xf>
    <xf numFmtId="169" fontId="24" fillId="0" borderId="23" xfId="0" applyNumberFormat="1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169" fontId="22" fillId="0" borderId="33" xfId="0" applyNumberFormat="1" applyFont="1" applyFill="1" applyBorder="1" applyAlignment="1">
      <alignment horizontal="right" vertical="center"/>
    </xf>
    <xf numFmtId="169" fontId="22" fillId="0" borderId="17" xfId="0" applyNumberFormat="1" applyFont="1" applyFill="1" applyBorder="1" applyAlignment="1">
      <alignment horizontal="right" vertical="center"/>
    </xf>
    <xf numFmtId="169" fontId="24" fillId="0" borderId="17" xfId="0" applyNumberFormat="1" applyFont="1" applyFill="1" applyBorder="1" applyAlignment="1">
      <alignment horizontal="right" vertical="center"/>
    </xf>
    <xf numFmtId="169" fontId="24" fillId="0" borderId="23" xfId="0" applyNumberFormat="1" applyFont="1" applyFill="1" applyBorder="1" applyAlignment="1">
      <alignment horizontal="right" vertical="center"/>
    </xf>
    <xf numFmtId="169" fontId="24" fillId="0" borderId="23" xfId="0" applyNumberFormat="1" applyFont="1" applyFill="1" applyBorder="1" applyAlignment="1">
      <alignment vertical="center"/>
    </xf>
    <xf numFmtId="169" fontId="24" fillId="0" borderId="33" xfId="0" applyNumberFormat="1" applyFont="1" applyFill="1" applyBorder="1" applyAlignment="1">
      <alignment horizontal="center" vertical="center"/>
    </xf>
    <xf numFmtId="169" fontId="24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/>
    <xf numFmtId="165" fontId="20" fillId="0" borderId="0" xfId="1" applyFont="1" applyFill="1" applyBorder="1"/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justify" vertical="center"/>
    </xf>
    <xf numFmtId="169" fontId="24" fillId="0" borderId="58" xfId="0" applyNumberFormat="1" applyFont="1" applyFill="1" applyBorder="1" applyAlignment="1">
      <alignment vertical="center"/>
    </xf>
    <xf numFmtId="169" fontId="24" fillId="0" borderId="58" xfId="0" applyNumberFormat="1" applyFont="1" applyFill="1" applyBorder="1" applyAlignment="1">
      <alignment horizontal="left" vertical="center"/>
    </xf>
    <xf numFmtId="169" fontId="24" fillId="0" borderId="56" xfId="0" applyNumberFormat="1" applyFont="1" applyFill="1" applyBorder="1" applyAlignment="1">
      <alignment horizontal="left" vertical="center"/>
    </xf>
    <xf numFmtId="169" fontId="24" fillId="0" borderId="60" xfId="0" applyNumberFormat="1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32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</cellXfs>
  <cellStyles count="33">
    <cellStyle name="Normal_2006 External DSA (baseline 03-02-07)" xfId="26"/>
    <cellStyle name="Денежный 2" xfId="25"/>
    <cellStyle name="Обычный" xfId="0" builtinId="0"/>
    <cellStyle name="Обычный 11" xfId="16"/>
    <cellStyle name="Обычный 12" xfId="17"/>
    <cellStyle name="Обычный 16" xfId="18"/>
    <cellStyle name="Обычный 17" xfId="19"/>
    <cellStyle name="Обычный 18" xfId="20"/>
    <cellStyle name="Обычный 19" xfId="21"/>
    <cellStyle name="Обычный 2" xfId="4"/>
    <cellStyle name="Обычный 2 2" xfId="12"/>
    <cellStyle name="Обычный 2 3" xfId="6"/>
    <cellStyle name="Обычный 20" xfId="22"/>
    <cellStyle name="Обычный 3" xfId="23"/>
    <cellStyle name="Обычный 4" xfId="2"/>
    <cellStyle name="Обычный 4 2" xfId="27"/>
    <cellStyle name="Обычный 5" xfId="13"/>
    <cellStyle name="Обычный 6" xfId="14"/>
    <cellStyle name="Обычный 7" xfId="9"/>
    <cellStyle name="Обычный 8" xfId="30"/>
    <cellStyle name="Обычный 9" xfId="15"/>
    <cellStyle name="Процентный 2" xfId="8"/>
    <cellStyle name="Процентный 2 2" xfId="24"/>
    <cellStyle name="Процентный 3" xfId="28"/>
    <cellStyle name="Процентный 4" xfId="11"/>
    <cellStyle name="Финансовый" xfId="1" builtinId="3"/>
    <cellStyle name="Финансовый 2" xfId="5"/>
    <cellStyle name="Финансовый 2 2" xfId="29"/>
    <cellStyle name="Финансовый 2 3" xfId="7"/>
    <cellStyle name="Финансовый 3" xfId="3"/>
    <cellStyle name="Финансовый 4" xfId="10"/>
    <cellStyle name="Финансовый 5" xfId="31"/>
    <cellStyle name="Финансовый 6" xfId="32"/>
  </cellStyles>
  <dxfs count="2">
    <dxf>
      <font>
        <b val="0"/>
        <i val="0"/>
        <strike val="0"/>
      </font>
      <border>
        <left style="medium">
          <color theme="3" tint="-0.24994659260841701"/>
        </left>
        <right style="medium">
          <color theme="3" tint="-0.24994659260841701"/>
        </right>
        <top style="medium">
          <color theme="3" tint="-0.24994659260841701"/>
        </top>
        <bottom style="medium">
          <color theme="3" tint="-0.24994659260841701"/>
        </bottom>
        <vertical style="thin">
          <color theme="3" tint="-0.24994659260841701"/>
        </vertical>
        <horizontal style="thin">
          <color theme="3" tint="-0.24994659260841701"/>
        </horizontal>
      </border>
    </dxf>
    <dxf>
      <fill>
        <patternFill>
          <bgColor theme="7" tint="0.59996337778862885"/>
        </patternFill>
      </fill>
    </dxf>
  </dxfs>
  <tableStyles count="1" defaultTableStyle="TableStyleMedium9" defaultPivotStyle="PivotStyleLight16">
    <tableStyle name="Nailya" pivot="0" count="2">
      <tableStyleElement type="firstRowStripe" dxfId="1"/>
      <tableStyleElement type="firstColumnStripe" size="3" dxfId="0"/>
    </tableStyle>
  </tableStyles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workbookViewId="0">
      <selection activeCell="Q33" sqref="Q33"/>
    </sheetView>
  </sheetViews>
  <sheetFormatPr defaultColWidth="9.140625" defaultRowHeight="14.25" x14ac:dyDescent="0.2"/>
  <cols>
    <col min="1" max="2" width="0.5703125" style="66" customWidth="1"/>
    <col min="3" max="3" width="40" style="1" customWidth="1"/>
    <col min="4" max="4" width="14.140625" style="66" hidden="1" customWidth="1"/>
    <col min="5" max="5" width="12.28515625" style="66" hidden="1" customWidth="1"/>
    <col min="6" max="6" width="9.5703125" style="66" hidden="1" customWidth="1"/>
    <col min="7" max="7" width="9.7109375" style="66" hidden="1" customWidth="1"/>
    <col min="8" max="8" width="10.28515625" style="66" hidden="1" customWidth="1"/>
    <col min="9" max="9" width="10.5703125" style="66" hidden="1" customWidth="1"/>
    <col min="10" max="10" width="13.7109375" style="2" hidden="1" customWidth="1"/>
    <col min="11" max="11" width="14.5703125" style="66" hidden="1" customWidth="1"/>
    <col min="12" max="14" width="21.28515625" style="66" customWidth="1"/>
    <col min="15" max="15" width="20.5703125" style="66" customWidth="1"/>
    <col min="16" max="16" width="20.140625" style="40" customWidth="1"/>
    <col min="17" max="17" width="19" style="40" customWidth="1"/>
    <col min="18" max="18" width="18.85546875" style="40" bestFit="1" customWidth="1"/>
    <col min="19" max="19" width="18.85546875" style="66" bestFit="1" customWidth="1"/>
    <col min="20" max="20" width="19.140625" style="66" customWidth="1"/>
    <col min="21" max="21" width="18.28515625" style="66" customWidth="1"/>
    <col min="22" max="22" width="18.7109375" style="66" customWidth="1"/>
    <col min="23" max="23" width="18.85546875" style="66" customWidth="1"/>
    <col min="24" max="24" width="19.140625" style="66" customWidth="1"/>
    <col min="25" max="32" width="18.85546875" style="66" bestFit="1" customWidth="1"/>
    <col min="33" max="16384" width="9.140625" style="66"/>
  </cols>
  <sheetData>
    <row r="1" spans="1:32" ht="18" x14ac:dyDescent="0.25">
      <c r="A1" s="174" t="s">
        <v>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5"/>
    </row>
    <row r="2" spans="1:32" ht="16.5" thickBot="1" x14ac:dyDescent="0.3">
      <c r="A2" s="3"/>
      <c r="B2" s="3"/>
      <c r="C2" s="4"/>
      <c r="D2" s="3"/>
      <c r="E2" s="3"/>
      <c r="F2" s="3"/>
      <c r="G2" s="3"/>
      <c r="H2" s="3"/>
      <c r="I2" s="3"/>
      <c r="J2" s="5"/>
      <c r="K2" s="3"/>
      <c r="L2" s="3"/>
      <c r="M2" s="3"/>
      <c r="N2" s="3"/>
      <c r="O2" s="3"/>
    </row>
    <row r="3" spans="1:32" ht="16.5" thickBot="1" x14ac:dyDescent="0.3">
      <c r="A3" s="6"/>
      <c r="B3" s="7"/>
      <c r="C3" s="8"/>
      <c r="D3" s="176" t="s">
        <v>21</v>
      </c>
      <c r="E3" s="177"/>
      <c r="F3" s="9"/>
      <c r="G3" s="178" t="s">
        <v>10</v>
      </c>
      <c r="H3" s="178"/>
      <c r="I3" s="10"/>
      <c r="J3" s="179" t="s">
        <v>27</v>
      </c>
      <c r="K3" s="179"/>
      <c r="L3" s="71">
        <v>2020</v>
      </c>
      <c r="M3" s="71">
        <v>2021</v>
      </c>
      <c r="N3" s="71">
        <v>2022</v>
      </c>
      <c r="O3" s="71">
        <v>2023</v>
      </c>
      <c r="P3" s="87">
        <v>2024</v>
      </c>
      <c r="Q3" s="87">
        <v>2025</v>
      </c>
      <c r="R3" s="87">
        <v>2026</v>
      </c>
      <c r="S3" s="87">
        <v>2027</v>
      </c>
      <c r="T3" s="87">
        <v>2028</v>
      </c>
      <c r="U3" s="87">
        <v>2029</v>
      </c>
      <c r="V3" s="87">
        <v>2030</v>
      </c>
      <c r="W3" s="87">
        <v>2031</v>
      </c>
      <c r="X3" s="87">
        <v>2032</v>
      </c>
      <c r="Y3" s="87">
        <v>2033</v>
      </c>
      <c r="Z3" s="87">
        <v>2034</v>
      </c>
      <c r="AA3" s="87">
        <v>2035</v>
      </c>
      <c r="AB3" s="87">
        <v>2036</v>
      </c>
      <c r="AC3" s="87">
        <v>2037</v>
      </c>
      <c r="AD3" s="87">
        <v>2038</v>
      </c>
      <c r="AE3" s="87">
        <v>2039</v>
      </c>
      <c r="AF3" s="87">
        <v>2040</v>
      </c>
    </row>
    <row r="4" spans="1:32" ht="15.75" x14ac:dyDescent="0.25">
      <c r="A4" s="11"/>
      <c r="B4" s="3"/>
      <c r="C4" s="34" t="s">
        <v>7</v>
      </c>
      <c r="D4" s="168" t="s">
        <v>11</v>
      </c>
      <c r="E4" s="169"/>
      <c r="F4" s="170" t="s">
        <v>2</v>
      </c>
      <c r="G4" s="171"/>
      <c r="H4" s="171"/>
      <c r="I4" s="172"/>
      <c r="J4" s="168" t="s">
        <v>12</v>
      </c>
      <c r="K4" s="173"/>
      <c r="L4" s="72" t="s">
        <v>11</v>
      </c>
      <c r="M4" s="72" t="s">
        <v>12</v>
      </c>
      <c r="N4" s="72" t="s">
        <v>12</v>
      </c>
      <c r="O4" s="72" t="s">
        <v>12</v>
      </c>
    </row>
    <row r="5" spans="1:32" ht="16.5" thickBot="1" x14ac:dyDescent="0.3">
      <c r="A5" s="13"/>
      <c r="B5" s="14"/>
      <c r="C5" s="15"/>
      <c r="D5" s="36" t="s">
        <v>0</v>
      </c>
      <c r="E5" s="36" t="s">
        <v>1</v>
      </c>
      <c r="F5" s="37" t="s">
        <v>3</v>
      </c>
      <c r="G5" s="38" t="s">
        <v>4</v>
      </c>
      <c r="H5" s="38" t="s">
        <v>5</v>
      </c>
      <c r="I5" s="38" t="s">
        <v>6</v>
      </c>
      <c r="J5" s="36" t="s">
        <v>0</v>
      </c>
      <c r="K5" s="36" t="s">
        <v>1</v>
      </c>
      <c r="L5" s="70" t="s">
        <v>0</v>
      </c>
      <c r="M5" s="70" t="s">
        <v>0</v>
      </c>
      <c r="N5" s="70" t="s">
        <v>0</v>
      </c>
      <c r="O5" s="70" t="s">
        <v>0</v>
      </c>
    </row>
    <row r="6" spans="1:32" ht="15.75" x14ac:dyDescent="0.25">
      <c r="A6" s="16" t="s">
        <v>13</v>
      </c>
      <c r="B6" s="3"/>
      <c r="C6" s="4"/>
      <c r="D6" s="17"/>
      <c r="E6" s="19"/>
      <c r="F6" s="3"/>
      <c r="G6" s="3"/>
      <c r="H6" s="3"/>
      <c r="I6" s="20"/>
      <c r="J6" s="17"/>
      <c r="K6" s="21"/>
      <c r="L6" s="17"/>
      <c r="M6" s="17"/>
      <c r="N6" s="22"/>
      <c r="O6" s="39"/>
    </row>
    <row r="7" spans="1:32" ht="15.75" x14ac:dyDescent="0.25">
      <c r="A7" s="11"/>
      <c r="B7" s="12" t="s">
        <v>37</v>
      </c>
      <c r="C7" s="3"/>
      <c r="D7" s="17"/>
      <c r="E7" s="19"/>
      <c r="F7" s="22"/>
      <c r="G7" s="22"/>
      <c r="H7" s="22"/>
      <c r="I7" s="22"/>
      <c r="J7" s="23"/>
      <c r="K7" s="21"/>
      <c r="L7" s="17"/>
      <c r="M7" s="17"/>
      <c r="N7" s="22"/>
      <c r="O7" s="17"/>
    </row>
    <row r="8" spans="1:32" ht="15.75" x14ac:dyDescent="0.25">
      <c r="A8" s="11"/>
      <c r="B8" s="3"/>
      <c r="C8" s="24" t="s">
        <v>15</v>
      </c>
      <c r="D8" s="18">
        <v>6.6646966799999996</v>
      </c>
      <c r="E8" s="25" t="e">
        <f>D8*#REF!</f>
        <v>#REF!</v>
      </c>
      <c r="F8" s="26">
        <v>1.68408932</v>
      </c>
      <c r="G8" s="27">
        <v>0.75841603000000002</v>
      </c>
      <c r="H8" s="27">
        <v>1.6839999999999999</v>
      </c>
      <c r="I8" s="41">
        <v>1.3934069200000001</v>
      </c>
      <c r="J8" s="42">
        <v>8100486</v>
      </c>
      <c r="K8" s="43" t="e">
        <f>J8*#REF!</f>
        <v>#REF!</v>
      </c>
      <c r="L8" s="50">
        <v>16321201.949999999</v>
      </c>
      <c r="M8" s="50">
        <v>19229688.73</v>
      </c>
      <c r="N8" s="48">
        <v>21028646.390000001</v>
      </c>
      <c r="O8" s="102">
        <v>23114910.43</v>
      </c>
      <c r="P8" s="103">
        <f>O8*2.0256%+O8</f>
        <v>23583126.055670079</v>
      </c>
      <c r="Q8" s="103">
        <f>P8*2.0256%+P8</f>
        <v>24060825.857053731</v>
      </c>
      <c r="R8" s="103">
        <f>Q8*2.036586%+Q8</f>
        <v>24550845.267942868</v>
      </c>
      <c r="S8" s="88">
        <f>R8*1.0256%+R8</f>
        <v>24802638.737010889</v>
      </c>
      <c r="T8" s="88">
        <f t="shared" ref="T8:AF23" si="0">S8*2.0256%+S8</f>
        <v>25305040.987267781</v>
      </c>
      <c r="U8" s="88">
        <f t="shared" si="0"/>
        <v>25817619.897505876</v>
      </c>
      <c r="V8" s="88">
        <f t="shared" si="0"/>
        <v>26340581.606149755</v>
      </c>
      <c r="W8" s="88">
        <f t="shared" si="0"/>
        <v>26874136.427163925</v>
      </c>
      <c r="X8" s="88">
        <f t="shared" si="0"/>
        <v>27418498.934632558</v>
      </c>
      <c r="Y8" s="88">
        <f t="shared" si="0"/>
        <v>27973888.049052477</v>
      </c>
      <c r="Z8" s="88">
        <f t="shared" si="0"/>
        <v>28540527.125374082</v>
      </c>
      <c r="AA8" s="88">
        <f t="shared" si="0"/>
        <v>29118644.042825662</v>
      </c>
      <c r="AB8" s="88">
        <f t="shared" si="0"/>
        <v>29708471.29655714</v>
      </c>
      <c r="AC8" s="88">
        <f t="shared" si="0"/>
        <v>30310246.091140199</v>
      </c>
      <c r="AD8" s="88">
        <f t="shared" si="0"/>
        <v>30924210.435962334</v>
      </c>
      <c r="AE8" s="88">
        <f t="shared" si="0"/>
        <v>31550611.242553186</v>
      </c>
      <c r="AF8" s="88">
        <f t="shared" si="0"/>
        <v>32189700.423882343</v>
      </c>
    </row>
    <row r="9" spans="1:32" ht="15.75" x14ac:dyDescent="0.25">
      <c r="A9" s="11"/>
      <c r="B9" s="3"/>
      <c r="C9" s="24" t="s">
        <v>22</v>
      </c>
      <c r="D9" s="18">
        <v>8.7240474500000005</v>
      </c>
      <c r="E9" s="25" t="e">
        <f>D9*#REF!</f>
        <v>#REF!</v>
      </c>
      <c r="F9" s="26">
        <v>0.60232269999999999</v>
      </c>
      <c r="G9" s="27">
        <v>2.6912980499999999</v>
      </c>
      <c r="H9" s="27">
        <v>0.73799278999999995</v>
      </c>
      <c r="I9" s="41">
        <v>3.0287513499999998</v>
      </c>
      <c r="J9" s="42">
        <v>15319760</v>
      </c>
      <c r="K9" s="43" t="e">
        <f>J9*#REF!</f>
        <v>#REF!</v>
      </c>
      <c r="L9" s="50">
        <v>20280982.449999999</v>
      </c>
      <c r="M9" s="50">
        <v>20346706.98</v>
      </c>
      <c r="N9" s="48">
        <v>20223653.510000002</v>
      </c>
      <c r="O9" s="102">
        <v>19986503.91</v>
      </c>
      <c r="P9" s="103">
        <f t="shared" ref="P9:P24" si="1">O9*2.0256%+O9</f>
        <v>20391350.533200961</v>
      </c>
      <c r="Q9" s="103">
        <f t="shared" ref="Q9:Q24" si="2">P9*2.0256%+P9</f>
        <v>20804397.72960148</v>
      </c>
      <c r="R9" s="103">
        <f t="shared" ref="R9:R24" si="3">Q9*2.036586%+Q9</f>
        <v>21228097.18114686</v>
      </c>
      <c r="S9" s="88">
        <f t="shared" ref="S9:S24" si="4">R9*1.0256%+R9</f>
        <v>21445812.545836702</v>
      </c>
      <c r="T9" s="88">
        <f t="shared" si="0"/>
        <v>21880218.92476517</v>
      </c>
      <c r="U9" s="88">
        <f t="shared" si="0"/>
        <v>22323424.639305212</v>
      </c>
      <c r="V9" s="88">
        <f t="shared" si="0"/>
        <v>22775607.928798977</v>
      </c>
      <c r="W9" s="88">
        <f t="shared" si="0"/>
        <v>23236950.64300473</v>
      </c>
      <c r="X9" s="88">
        <f t="shared" si="0"/>
        <v>23707638.315229435</v>
      </c>
      <c r="Y9" s="88">
        <f t="shared" si="0"/>
        <v>24187860.236942723</v>
      </c>
      <c r="Z9" s="88">
        <f t="shared" si="0"/>
        <v>24677809.533902235</v>
      </c>
      <c r="AA9" s="88">
        <f t="shared" si="0"/>
        <v>25177683.243820958</v>
      </c>
      <c r="AB9" s="88">
        <f t="shared" si="0"/>
        <v>25687682.395607796</v>
      </c>
      <c r="AC9" s="88">
        <f t="shared" si="0"/>
        <v>26208012.090213228</v>
      </c>
      <c r="AD9" s="88">
        <f t="shared" si="0"/>
        <v>26738881.583112586</v>
      </c>
      <c r="AE9" s="88">
        <f t="shared" si="0"/>
        <v>27280504.368460115</v>
      </c>
      <c r="AF9" s="88">
        <f t="shared" si="0"/>
        <v>27833098.264947642</v>
      </c>
    </row>
    <row r="10" spans="1:32" ht="15.75" x14ac:dyDescent="0.25">
      <c r="A10" s="11"/>
      <c r="B10" s="3"/>
      <c r="C10" s="24" t="s">
        <v>8</v>
      </c>
      <c r="D10" s="18">
        <v>5.5781795599999997</v>
      </c>
      <c r="E10" s="25" t="e">
        <f>D10*#REF!</f>
        <v>#REF!</v>
      </c>
      <c r="F10" s="26">
        <v>0.31305555000000002</v>
      </c>
      <c r="G10" s="27">
        <v>1.9021149900000001</v>
      </c>
      <c r="H10" s="27">
        <v>0.31305555000000002</v>
      </c>
      <c r="I10" s="41">
        <v>2.1983099099999999</v>
      </c>
      <c r="J10" s="42">
        <v>9225463</v>
      </c>
      <c r="K10" s="43" t="e">
        <f>J10*#REF!</f>
        <v>#REF!</v>
      </c>
      <c r="L10" s="50">
        <v>13071969.34</v>
      </c>
      <c r="M10" s="50">
        <v>15640935.449999999</v>
      </c>
      <c r="N10" s="48">
        <v>15205582.949999999</v>
      </c>
      <c r="O10" s="102">
        <v>14576498.810000001</v>
      </c>
      <c r="P10" s="103">
        <f t="shared" si="1"/>
        <v>14871760.369895361</v>
      </c>
      <c r="Q10" s="103">
        <f t="shared" si="2"/>
        <v>15173002.747947961</v>
      </c>
      <c r="R10" s="103">
        <f t="shared" si="3"/>
        <v>15482013.997692285</v>
      </c>
      <c r="S10" s="88">
        <f t="shared" si="4"/>
        <v>15640797.533252617</v>
      </c>
      <c r="T10" s="88">
        <f t="shared" si="0"/>
        <v>15957617.528086182</v>
      </c>
      <c r="U10" s="88">
        <f t="shared" si="0"/>
        <v>16280855.028735096</v>
      </c>
      <c r="V10" s="88">
        <f t="shared" si="0"/>
        <v>16610640.028197154</v>
      </c>
      <c r="W10" s="88">
        <f t="shared" si="0"/>
        <v>16947105.152608316</v>
      </c>
      <c r="X10" s="88">
        <f t="shared" si="0"/>
        <v>17290385.714579549</v>
      </c>
      <c r="Y10" s="88">
        <f t="shared" si="0"/>
        <v>17640619.76761407</v>
      </c>
      <c r="Z10" s="88">
        <f t="shared" si="0"/>
        <v>17997948.16162686</v>
      </c>
      <c r="AA10" s="88">
        <f t="shared" si="0"/>
        <v>18362514.599588774</v>
      </c>
      <c r="AB10" s="88">
        <f t="shared" si="0"/>
        <v>18734465.695318043</v>
      </c>
      <c r="AC10" s="88">
        <f t="shared" si="0"/>
        <v>19113951.032442406</v>
      </c>
      <c r="AD10" s="88">
        <f t="shared" si="0"/>
        <v>19501123.224555559</v>
      </c>
      <c r="AE10" s="88">
        <f t="shared" si="0"/>
        <v>19896137.976592157</v>
      </c>
      <c r="AF10" s="88">
        <f t="shared" si="0"/>
        <v>20299154.147446007</v>
      </c>
    </row>
    <row r="11" spans="1:32" ht="15.75" x14ac:dyDescent="0.25">
      <c r="A11" s="11"/>
      <c r="B11" s="3"/>
      <c r="C11" s="24" t="s">
        <v>30</v>
      </c>
      <c r="D11" s="18">
        <v>2.1518899999999999</v>
      </c>
      <c r="E11" s="25" t="e">
        <f>D11*#REF!</f>
        <v>#REF!</v>
      </c>
      <c r="F11" s="26">
        <v>0.2</v>
      </c>
      <c r="G11" s="27">
        <v>0.73428000000000004</v>
      </c>
      <c r="H11" s="27">
        <v>0.2</v>
      </c>
      <c r="I11" s="41">
        <v>0.73428000000000004</v>
      </c>
      <c r="J11" s="42">
        <v>4194417</v>
      </c>
      <c r="K11" s="43" t="e">
        <f>J11*#REF!</f>
        <v>#REF!</v>
      </c>
      <c r="L11" s="50">
        <v>4926441.1500000004</v>
      </c>
      <c r="M11" s="50">
        <v>4569494.37</v>
      </c>
      <c r="N11" s="48">
        <v>5719210.96</v>
      </c>
      <c r="O11" s="102">
        <v>5990800.0700000003</v>
      </c>
      <c r="P11" s="103">
        <f t="shared" si="1"/>
        <v>6112149.7162179202</v>
      </c>
      <c r="Q11" s="103">
        <f t="shared" si="2"/>
        <v>6235957.4208696308</v>
      </c>
      <c r="R11" s="103">
        <f t="shared" si="3"/>
        <v>6362958.0566690229</v>
      </c>
      <c r="S11" s="88">
        <f t="shared" si="4"/>
        <v>6428216.5544982208</v>
      </c>
      <c r="T11" s="88">
        <f t="shared" si="0"/>
        <v>6558426.5090261372</v>
      </c>
      <c r="U11" s="88">
        <f t="shared" si="0"/>
        <v>6691273.9963929709</v>
      </c>
      <c r="V11" s="88">
        <f t="shared" si="0"/>
        <v>6826812.4424639065</v>
      </c>
      <c r="W11" s="88">
        <f t="shared" si="0"/>
        <v>6965096.3552984558</v>
      </c>
      <c r="X11" s="88">
        <f t="shared" si="0"/>
        <v>7106181.3470713813</v>
      </c>
      <c r="Y11" s="88">
        <f t="shared" si="0"/>
        <v>7250124.1564376596</v>
      </c>
      <c r="Z11" s="88">
        <f t="shared" si="0"/>
        <v>7396982.6713504605</v>
      </c>
      <c r="AA11" s="88">
        <f t="shared" si="0"/>
        <v>7546815.9523413358</v>
      </c>
      <c r="AB11" s="88">
        <f t="shared" si="0"/>
        <v>7699684.2562719621</v>
      </c>
      <c r="AC11" s="88">
        <f t="shared" si="0"/>
        <v>7855649.0605670065</v>
      </c>
      <c r="AD11" s="88">
        <f t="shared" si="0"/>
        <v>8014773.0879378514</v>
      </c>
      <c r="AE11" s="88">
        <f t="shared" si="0"/>
        <v>8177120.3316071201</v>
      </c>
      <c r="AF11" s="88">
        <f t="shared" si="0"/>
        <v>8342756.0810441542</v>
      </c>
    </row>
    <row r="12" spans="1:32" ht="15.75" x14ac:dyDescent="0.25">
      <c r="A12" s="11"/>
      <c r="B12" s="3"/>
      <c r="C12" s="24" t="s">
        <v>35</v>
      </c>
      <c r="D12" s="18">
        <v>0.98322186</v>
      </c>
      <c r="E12" s="25" t="e">
        <f>D12*#REF!</f>
        <v>#REF!</v>
      </c>
      <c r="F12" s="26">
        <v>0</v>
      </c>
      <c r="G12" s="27">
        <v>0</v>
      </c>
      <c r="H12" s="27">
        <v>0</v>
      </c>
      <c r="I12" s="41">
        <v>0.98322186</v>
      </c>
      <c r="J12" s="42">
        <v>983911</v>
      </c>
      <c r="K12" s="43" t="e">
        <f>J12*#REF!</f>
        <v>#REF!</v>
      </c>
      <c r="L12" s="50">
        <v>1089045.25</v>
      </c>
      <c r="M12" s="50">
        <v>1059548.58</v>
      </c>
      <c r="N12" s="47">
        <v>1030051.9299999999</v>
      </c>
      <c r="O12" s="102">
        <v>595114.04</v>
      </c>
      <c r="P12" s="103">
        <f t="shared" si="1"/>
        <v>607168.66999424004</v>
      </c>
      <c r="Q12" s="103">
        <f t="shared" si="2"/>
        <v>619467.47857364337</v>
      </c>
      <c r="R12" s="103">
        <f t="shared" si="3"/>
        <v>632083.46651682723</v>
      </c>
      <c r="S12" s="88">
        <f t="shared" si="4"/>
        <v>638566.1145494238</v>
      </c>
      <c r="T12" s="88">
        <f t="shared" si="0"/>
        <v>651500.9097657369</v>
      </c>
      <c r="U12" s="88">
        <f t="shared" si="0"/>
        <v>664697.71219395171</v>
      </c>
      <c r="V12" s="88">
        <f t="shared" si="0"/>
        <v>678161.82905215234</v>
      </c>
      <c r="W12" s="88">
        <f t="shared" si="0"/>
        <v>691898.67506143276</v>
      </c>
      <c r="X12" s="88">
        <f t="shared" si="0"/>
        <v>705913.77462347713</v>
      </c>
      <c r="Y12" s="88">
        <f t="shared" si="0"/>
        <v>720212.76404225023</v>
      </c>
      <c r="Z12" s="88">
        <f t="shared" si="0"/>
        <v>734801.39379069</v>
      </c>
      <c r="AA12" s="88">
        <f t="shared" si="0"/>
        <v>749685.53082331421</v>
      </c>
      <c r="AB12" s="88">
        <f t="shared" si="0"/>
        <v>764871.1609356713</v>
      </c>
      <c r="AC12" s="88">
        <f t="shared" si="0"/>
        <v>780364.39117158426</v>
      </c>
      <c r="AD12" s="88">
        <f t="shared" si="0"/>
        <v>796171.45227915584</v>
      </c>
      <c r="AE12" s="88">
        <f t="shared" si="0"/>
        <v>812298.70121652237</v>
      </c>
      <c r="AF12" s="88">
        <f t="shared" si="0"/>
        <v>828752.6237083642</v>
      </c>
    </row>
    <row r="13" spans="1:32" ht="15.75" x14ac:dyDescent="0.25">
      <c r="A13" s="11"/>
      <c r="B13" s="3"/>
      <c r="C13" s="24" t="s">
        <v>23</v>
      </c>
      <c r="D13" s="18">
        <v>1.8269593</v>
      </c>
      <c r="E13" s="25" t="e">
        <f>D13*#REF!</f>
        <v>#REF!</v>
      </c>
      <c r="F13" s="26">
        <v>0</v>
      </c>
      <c r="G13" s="27">
        <v>0.80404171000000002</v>
      </c>
      <c r="H13" s="27">
        <v>0</v>
      </c>
      <c r="I13" s="41">
        <v>0.80404171000000002</v>
      </c>
      <c r="J13" s="42">
        <v>3024182</v>
      </c>
      <c r="K13" s="43" t="e">
        <f>J13*#REF!</f>
        <v>#REF!</v>
      </c>
      <c r="L13" s="50">
        <v>3735598.91</v>
      </c>
      <c r="M13" s="50">
        <v>3829673.81</v>
      </c>
      <c r="N13" s="48">
        <v>3803342.1900000004</v>
      </c>
      <c r="O13" s="102">
        <v>3758166.31</v>
      </c>
      <c r="P13" s="103">
        <f t="shared" si="1"/>
        <v>3834291.7267753603</v>
      </c>
      <c r="Q13" s="103">
        <f t="shared" si="2"/>
        <v>3911959.1399929221</v>
      </c>
      <c r="R13" s="103">
        <f t="shared" si="3"/>
        <v>3991629.5521637383</v>
      </c>
      <c r="S13" s="88">
        <f t="shared" si="4"/>
        <v>4032567.7048507296</v>
      </c>
      <c r="T13" s="88">
        <f t="shared" si="0"/>
        <v>4114251.3962801858</v>
      </c>
      <c r="U13" s="88">
        <f t="shared" si="0"/>
        <v>4197589.6725632371</v>
      </c>
      <c r="V13" s="88">
        <f t="shared" si="0"/>
        <v>4282616.0489706779</v>
      </c>
      <c r="W13" s="88">
        <f t="shared" si="0"/>
        <v>4369364.7196586281</v>
      </c>
      <c r="X13" s="88">
        <f t="shared" si="0"/>
        <v>4457870.5714200335</v>
      </c>
      <c r="Y13" s="88">
        <f t="shared" si="0"/>
        <v>4548169.1977147181</v>
      </c>
      <c r="Z13" s="88">
        <f t="shared" si="0"/>
        <v>4640296.9129836271</v>
      </c>
      <c r="AA13" s="88">
        <f t="shared" si="0"/>
        <v>4734290.7672530236</v>
      </c>
      <c r="AB13" s="88">
        <f t="shared" si="0"/>
        <v>4830188.5610345006</v>
      </c>
      <c r="AC13" s="88">
        <f t="shared" si="0"/>
        <v>4928028.8605268151</v>
      </c>
      <c r="AD13" s="88">
        <f t="shared" si="0"/>
        <v>5027851.0131256459</v>
      </c>
      <c r="AE13" s="88">
        <f t="shared" si="0"/>
        <v>5129695.1632475192</v>
      </c>
      <c r="AF13" s="88">
        <f t="shared" si="0"/>
        <v>5233602.2684742613</v>
      </c>
    </row>
    <row r="14" spans="1:32" ht="15.75" x14ac:dyDescent="0.25">
      <c r="A14" s="11"/>
      <c r="B14" s="3"/>
      <c r="C14" s="24" t="s">
        <v>24</v>
      </c>
      <c r="D14" s="18">
        <v>0.84937028000000003</v>
      </c>
      <c r="E14" s="25" t="e">
        <f>D14*#REF!</f>
        <v>#REF!</v>
      </c>
      <c r="F14" s="26">
        <v>7.6631969999999994E-2</v>
      </c>
      <c r="G14" s="27">
        <v>0.22416151000000001</v>
      </c>
      <c r="H14" s="27">
        <v>7.4631970000000006E-2</v>
      </c>
      <c r="I14" s="41">
        <v>0.22416151000000001</v>
      </c>
      <c r="J14" s="42">
        <v>2925044</v>
      </c>
      <c r="K14" s="43" t="e">
        <f>J14*#REF!</f>
        <v>#REF!</v>
      </c>
      <c r="L14" s="50">
        <v>5361242.5199999996</v>
      </c>
      <c r="M14" s="50">
        <v>5419329.9299999997</v>
      </c>
      <c r="N14" s="48">
        <v>6961055.5800000001</v>
      </c>
      <c r="O14" s="102">
        <v>8437247.4199999999</v>
      </c>
      <c r="P14" s="103">
        <f t="shared" si="1"/>
        <v>8608152.3037395198</v>
      </c>
      <c r="Q14" s="103">
        <f t="shared" si="2"/>
        <v>8782519.036804067</v>
      </c>
      <c r="R14" s="103">
        <f t="shared" si="3"/>
        <v>8961382.5899549536</v>
      </c>
      <c r="S14" s="88">
        <f t="shared" si="4"/>
        <v>9053290.5297975317</v>
      </c>
      <c r="T14" s="88">
        <f t="shared" si="0"/>
        <v>9236673.9827691112</v>
      </c>
      <c r="U14" s="88">
        <f t="shared" si="0"/>
        <v>9423772.0509640817</v>
      </c>
      <c r="V14" s="88">
        <f t="shared" si="0"/>
        <v>9614659.9776284099</v>
      </c>
      <c r="W14" s="88">
        <f t="shared" si="0"/>
        <v>9809414.5301352516</v>
      </c>
      <c r="X14" s="88">
        <f t="shared" si="0"/>
        <v>10008114.030857671</v>
      </c>
      <c r="Y14" s="88">
        <f t="shared" si="0"/>
        <v>10210838.388666725</v>
      </c>
      <c r="Z14" s="88">
        <f t="shared" si="0"/>
        <v>10417669.131067557</v>
      </c>
      <c r="AA14" s="88">
        <f t="shared" si="0"/>
        <v>10628689.436986461</v>
      </c>
      <c r="AB14" s="88">
        <f t="shared" si="0"/>
        <v>10843984.170222059</v>
      </c>
      <c r="AC14" s="88">
        <f t="shared" si="0"/>
        <v>11063639.913574077</v>
      </c>
      <c r="AD14" s="88">
        <f t="shared" si="0"/>
        <v>11287745.003663434</v>
      </c>
      <c r="AE14" s="88">
        <f t="shared" si="0"/>
        <v>11516389.56645764</v>
      </c>
      <c r="AF14" s="88">
        <f t="shared" si="0"/>
        <v>11749665.553515807</v>
      </c>
    </row>
    <row r="15" spans="1:32" ht="15.75" x14ac:dyDescent="0.25">
      <c r="A15" s="11"/>
      <c r="B15" s="3"/>
      <c r="C15" s="24" t="s">
        <v>16</v>
      </c>
      <c r="D15" s="18">
        <v>20.118401389999999</v>
      </c>
      <c r="E15" s="25" t="e">
        <f>D15*#REF!</f>
        <v>#REF!</v>
      </c>
      <c r="F15" s="26">
        <v>0</v>
      </c>
      <c r="G15" s="27">
        <v>0</v>
      </c>
      <c r="H15" s="27">
        <v>0</v>
      </c>
      <c r="I15" s="41">
        <v>0</v>
      </c>
      <c r="J15" s="42">
        <v>58876655</v>
      </c>
      <c r="K15" s="43" t="e">
        <f>J15*#REF!</f>
        <v>#REF!</v>
      </c>
      <c r="L15" s="50">
        <v>81522267.129999995</v>
      </c>
      <c r="M15" s="50">
        <v>83801509.879999995</v>
      </c>
      <c r="N15" s="48">
        <v>87340816.25999999</v>
      </c>
      <c r="O15" s="102">
        <v>88481610.150000006</v>
      </c>
      <c r="P15" s="103">
        <f t="shared" si="1"/>
        <v>90273893.645198405</v>
      </c>
      <c r="Q15" s="103">
        <f t="shared" si="2"/>
        <v>92102481.634875551</v>
      </c>
      <c r="R15" s="103">
        <f t="shared" si="3"/>
        <v>93978227.881503999</v>
      </c>
      <c r="S15" s="88">
        <f t="shared" si="4"/>
        <v>94942068.586656705</v>
      </c>
      <c r="T15" s="88">
        <f t="shared" si="0"/>
        <v>96865215.127948016</v>
      </c>
      <c r="U15" s="88">
        <f t="shared" si="0"/>
        <v>98827316.925579727</v>
      </c>
      <c r="V15" s="88">
        <f t="shared" si="0"/>
        <v>100829163.05722427</v>
      </c>
      <c r="W15" s="88">
        <f t="shared" si="0"/>
        <v>102871558.58411141</v>
      </c>
      <c r="X15" s="88">
        <f t="shared" si="0"/>
        <v>104955324.87479118</v>
      </c>
      <c r="Y15" s="88">
        <f t="shared" si="0"/>
        <v>107081299.93545495</v>
      </c>
      <c r="Z15" s="88">
        <f t="shared" si="0"/>
        <v>109250338.74694753</v>
      </c>
      <c r="AA15" s="88">
        <f t="shared" si="0"/>
        <v>111463313.6086057</v>
      </c>
      <c r="AB15" s="88">
        <f t="shared" si="0"/>
        <v>113721114.48906161</v>
      </c>
      <c r="AC15" s="88">
        <f t="shared" si="0"/>
        <v>116024649.38415204</v>
      </c>
      <c r="AD15" s="88">
        <f t="shared" si="0"/>
        <v>118374844.68207742</v>
      </c>
      <c r="AE15" s="88">
        <f t="shared" si="0"/>
        <v>120772645.53595759</v>
      </c>
      <c r="AF15" s="88">
        <f t="shared" si="0"/>
        <v>123219016.24393395</v>
      </c>
    </row>
    <row r="16" spans="1:32" ht="15.75" x14ac:dyDescent="0.25">
      <c r="A16" s="11"/>
      <c r="B16" s="3"/>
      <c r="C16" s="24" t="s">
        <v>29</v>
      </c>
      <c r="D16" s="18">
        <f>F16+G16+H16+I16</f>
        <v>0</v>
      </c>
      <c r="E16" s="28" t="e">
        <f>D16*#REF!</f>
        <v>#REF!</v>
      </c>
      <c r="F16" s="26">
        <v>0</v>
      </c>
      <c r="G16" s="27">
        <v>0</v>
      </c>
      <c r="H16" s="27">
        <v>0</v>
      </c>
      <c r="I16" s="41">
        <v>0</v>
      </c>
      <c r="J16" s="44">
        <v>0</v>
      </c>
      <c r="K16" s="43" t="e">
        <f>J16*#REF!</f>
        <v>#REF!</v>
      </c>
      <c r="L16" s="67">
        <v>1006224.19</v>
      </c>
      <c r="M16" s="67">
        <v>999996.87</v>
      </c>
      <c r="N16" s="49">
        <v>993769.55999999994</v>
      </c>
      <c r="O16" s="102">
        <v>987542.25</v>
      </c>
      <c r="P16" s="103">
        <f t="shared" si="1"/>
        <v>1007545.905816</v>
      </c>
      <c r="Q16" s="103">
        <f t="shared" si="2"/>
        <v>1027954.7556842088</v>
      </c>
      <c r="R16" s="103">
        <f t="shared" si="3"/>
        <v>1048889.9383248077</v>
      </c>
      <c r="S16" s="88">
        <f t="shared" si="4"/>
        <v>1059647.3535322668</v>
      </c>
      <c r="T16" s="88">
        <f t="shared" si="0"/>
        <v>1081111.5703254165</v>
      </c>
      <c r="U16" s="88">
        <f t="shared" si="0"/>
        <v>1103010.5662939281</v>
      </c>
      <c r="V16" s="88">
        <f t="shared" si="0"/>
        <v>1125353.1483247778</v>
      </c>
      <c r="W16" s="88">
        <f t="shared" si="0"/>
        <v>1148148.3016972446</v>
      </c>
      <c r="X16" s="88">
        <f t="shared" si="0"/>
        <v>1171405.1936964241</v>
      </c>
      <c r="Y16" s="88">
        <f t="shared" si="0"/>
        <v>1195133.1772999389</v>
      </c>
      <c r="Z16" s="88">
        <f t="shared" si="0"/>
        <v>1219341.7949393264</v>
      </c>
      <c r="AA16" s="88">
        <f t="shared" si="0"/>
        <v>1244040.7823376174</v>
      </c>
      <c r="AB16" s="88">
        <f t="shared" si="0"/>
        <v>1269240.0724246481</v>
      </c>
      <c r="AC16" s="88">
        <f t="shared" si="0"/>
        <v>1294949.7993316818</v>
      </c>
      <c r="AD16" s="88">
        <f t="shared" si="0"/>
        <v>1321180.3024669443</v>
      </c>
      <c r="AE16" s="88">
        <f t="shared" si="0"/>
        <v>1347942.1306737147</v>
      </c>
      <c r="AF16" s="88">
        <f t="shared" si="0"/>
        <v>1375246.0464726414</v>
      </c>
    </row>
    <row r="17" spans="1:32" ht="18.75" customHeight="1" x14ac:dyDescent="0.25">
      <c r="A17" s="11"/>
      <c r="B17" s="3"/>
      <c r="C17" s="24" t="s">
        <v>31</v>
      </c>
      <c r="D17" s="18">
        <f>F17+G17+H17+I17</f>
        <v>0</v>
      </c>
      <c r="E17" s="28" t="e">
        <f>D17*#REF!</f>
        <v>#REF!</v>
      </c>
      <c r="F17" s="26">
        <v>0</v>
      </c>
      <c r="G17" s="27">
        <v>0</v>
      </c>
      <c r="H17" s="27">
        <v>0</v>
      </c>
      <c r="I17" s="41">
        <v>0</v>
      </c>
      <c r="J17" s="44">
        <v>0</v>
      </c>
      <c r="K17" s="43" t="e">
        <f>J17*#REF!</f>
        <v>#REF!</v>
      </c>
      <c r="L17" s="67">
        <v>41515.440000000002</v>
      </c>
      <c r="M17" s="67">
        <v>41515.440000000002</v>
      </c>
      <c r="N17" s="49">
        <v>41515.440000000002</v>
      </c>
      <c r="O17" s="102">
        <v>41515.440000000002</v>
      </c>
      <c r="P17" s="103">
        <f t="shared" si="1"/>
        <v>42356.376752640004</v>
      </c>
      <c r="Q17" s="103">
        <f t="shared" si="2"/>
        <v>43214.347520141477</v>
      </c>
      <c r="R17" s="103">
        <f t="shared" si="3"/>
        <v>44094.444871728025</v>
      </c>
      <c r="S17" s="88">
        <f t="shared" si="4"/>
        <v>44546.677498332465</v>
      </c>
      <c r="T17" s="88">
        <f t="shared" si="0"/>
        <v>45449.01499773869</v>
      </c>
      <c r="U17" s="88">
        <f t="shared" si="0"/>
        <v>46369.630245532884</v>
      </c>
      <c r="V17" s="88">
        <f t="shared" si="0"/>
        <v>47308.893475786397</v>
      </c>
      <c r="W17" s="88">
        <f t="shared" si="0"/>
        <v>48267.182422031925</v>
      </c>
      <c r="X17" s="88">
        <f t="shared" si="0"/>
        <v>49244.882469172604</v>
      </c>
      <c r="Y17" s="88">
        <f t="shared" si="0"/>
        <v>50242.386808468167</v>
      </c>
      <c r="Z17" s="88">
        <f t="shared" si="0"/>
        <v>51260.0965956605</v>
      </c>
      <c r="AA17" s="88">
        <f t="shared" si="0"/>
        <v>52298.421112302196</v>
      </c>
      <c r="AB17" s="88">
        <f t="shared" si="0"/>
        <v>53357.77793035299</v>
      </c>
      <c r="AC17" s="88">
        <f t="shared" si="0"/>
        <v>54438.593080110222</v>
      </c>
      <c r="AD17" s="88">
        <f t="shared" si="0"/>
        <v>55541.301221540933</v>
      </c>
      <c r="AE17" s="88">
        <f t="shared" si="0"/>
        <v>56666.345819084469</v>
      </c>
      <c r="AF17" s="88">
        <f t="shared" si="0"/>
        <v>57814.179319995841</v>
      </c>
    </row>
    <row r="18" spans="1:32" ht="18" customHeight="1" x14ac:dyDescent="0.25">
      <c r="A18" s="11"/>
      <c r="B18" s="3"/>
      <c r="C18" s="24" t="s">
        <v>32</v>
      </c>
      <c r="D18" s="18">
        <v>0.33237694000000001</v>
      </c>
      <c r="E18" s="25" t="e">
        <f>D18*#REF!</f>
        <v>#REF!</v>
      </c>
      <c r="F18" s="26">
        <v>0</v>
      </c>
      <c r="G18" s="27">
        <v>0.16666666999999999</v>
      </c>
      <c r="H18" s="27">
        <v>0</v>
      </c>
      <c r="I18" s="41">
        <v>0.16666666999999999</v>
      </c>
      <c r="J18" s="44">
        <v>6381842</v>
      </c>
      <c r="K18" s="43" t="e">
        <f>J18*#REF!</f>
        <v>#REF!</v>
      </c>
      <c r="L18" s="53">
        <v>4877173.4000000004</v>
      </c>
      <c r="M18" s="53">
        <v>6956379.7399999993</v>
      </c>
      <c r="N18" s="54">
        <v>6877622.6899999995</v>
      </c>
      <c r="O18" s="104">
        <v>5777384.3699999992</v>
      </c>
      <c r="P18" s="103">
        <f t="shared" si="1"/>
        <v>5894411.0677987188</v>
      </c>
      <c r="Q18" s="103">
        <f t="shared" si="2"/>
        <v>6013808.2583880499</v>
      </c>
      <c r="R18" s="103">
        <f t="shared" si="3"/>
        <v>6136284.6354452251</v>
      </c>
      <c r="S18" s="88">
        <f t="shared" si="4"/>
        <v>6199218.3706663512</v>
      </c>
      <c r="T18" s="88">
        <f t="shared" si="0"/>
        <v>6324789.7379825683</v>
      </c>
      <c r="U18" s="88">
        <f t="shared" si="0"/>
        <v>6452904.678915143</v>
      </c>
      <c r="V18" s="88">
        <f t="shared" si="0"/>
        <v>6583614.7160912482</v>
      </c>
      <c r="W18" s="88">
        <f t="shared" si="0"/>
        <v>6716972.4157803925</v>
      </c>
      <c r="X18" s="88">
        <f t="shared" si="0"/>
        <v>6853031.4090344403</v>
      </c>
      <c r="Y18" s="88">
        <f t="shared" si="0"/>
        <v>6991846.4132558415</v>
      </c>
      <c r="Z18" s="88">
        <f t="shared" si="0"/>
        <v>7133473.2542027514</v>
      </c>
      <c r="AA18" s="88">
        <f t="shared" si="0"/>
        <v>7277968.8884398825</v>
      </c>
      <c r="AB18" s="88">
        <f t="shared" si="0"/>
        <v>7425391.426244121</v>
      </c>
      <c r="AC18" s="88">
        <f t="shared" si="0"/>
        <v>7575800.1549741216</v>
      </c>
      <c r="AD18" s="88">
        <f t="shared" si="0"/>
        <v>7729255.5629132772</v>
      </c>
      <c r="AE18" s="88">
        <f t="shared" si="0"/>
        <v>7885819.3635956487</v>
      </c>
      <c r="AF18" s="88">
        <f t="shared" si="0"/>
        <v>8045554.5206246423</v>
      </c>
    </row>
    <row r="19" spans="1:32" ht="18.75" customHeight="1" x14ac:dyDescent="0.25">
      <c r="A19" s="11"/>
      <c r="B19" s="3"/>
      <c r="C19" s="24" t="s">
        <v>25</v>
      </c>
      <c r="D19" s="29">
        <f>F19+G19+H19+I19</f>
        <v>0</v>
      </c>
      <c r="E19" s="25" t="e">
        <f>D19*#REF!</f>
        <v>#REF!</v>
      </c>
      <c r="F19" s="31">
        <v>0</v>
      </c>
      <c r="G19" s="31">
        <v>0</v>
      </c>
      <c r="H19" s="31">
        <v>0</v>
      </c>
      <c r="I19" s="30">
        <v>0</v>
      </c>
      <c r="J19" s="44">
        <v>938284</v>
      </c>
      <c r="K19" s="43" t="e">
        <f>J19*#REF!</f>
        <v>#REF!</v>
      </c>
      <c r="L19" s="55">
        <v>1292675.98</v>
      </c>
      <c r="M19" s="55">
        <v>1262671.8799999999</v>
      </c>
      <c r="N19" s="50">
        <v>1232667.8</v>
      </c>
      <c r="O19" s="105">
        <v>1202663.71</v>
      </c>
      <c r="P19" s="103">
        <f t="shared" si="1"/>
        <v>1227024.86610976</v>
      </c>
      <c r="Q19" s="103">
        <f t="shared" si="2"/>
        <v>1251879.4817976793</v>
      </c>
      <c r="R19" s="103">
        <f t="shared" si="3"/>
        <v>1277375.0840608433</v>
      </c>
      <c r="S19" s="88">
        <f t="shared" si="4"/>
        <v>1290475.8429229714</v>
      </c>
      <c r="T19" s="88">
        <f t="shared" si="0"/>
        <v>1316615.7215972191</v>
      </c>
      <c r="U19" s="88">
        <f t="shared" si="0"/>
        <v>1343285.0896538924</v>
      </c>
      <c r="V19" s="88">
        <f t="shared" si="0"/>
        <v>1370494.6724299216</v>
      </c>
      <c r="W19" s="88">
        <f t="shared" si="0"/>
        <v>1398255.4125146621</v>
      </c>
      <c r="X19" s="88">
        <f t="shared" si="0"/>
        <v>1426578.4741505592</v>
      </c>
      <c r="Y19" s="88">
        <f t="shared" si="0"/>
        <v>1455475.2477229529</v>
      </c>
      <c r="Z19" s="88">
        <f t="shared" si="0"/>
        <v>1484957.354340829</v>
      </c>
      <c r="AA19" s="88">
        <f t="shared" si="0"/>
        <v>1515036.6505103568</v>
      </c>
      <c r="AB19" s="88">
        <f t="shared" si="0"/>
        <v>1545725.2329030945</v>
      </c>
      <c r="AC19" s="88">
        <f t="shared" si="0"/>
        <v>1577035.4432207795</v>
      </c>
      <c r="AD19" s="88">
        <f t="shared" si="0"/>
        <v>1608979.8731586596</v>
      </c>
      <c r="AE19" s="88">
        <f t="shared" si="0"/>
        <v>1641571.3694693614</v>
      </c>
      <c r="AF19" s="88">
        <f t="shared" si="0"/>
        <v>1674823.0391293329</v>
      </c>
    </row>
    <row r="20" spans="1:32" ht="33.75" customHeight="1" x14ac:dyDescent="0.25">
      <c r="A20" s="11"/>
      <c r="B20" s="3"/>
      <c r="C20" s="32" t="s">
        <v>36</v>
      </c>
      <c r="D20" s="29">
        <f>F20+G20+H20+I20</f>
        <v>0</v>
      </c>
      <c r="E20" s="33" t="e">
        <f>D20*#REF!</f>
        <v>#REF!</v>
      </c>
      <c r="F20" s="31">
        <v>0</v>
      </c>
      <c r="G20" s="31">
        <v>0</v>
      </c>
      <c r="H20" s="31">
        <v>0</v>
      </c>
      <c r="I20" s="30">
        <v>0</v>
      </c>
      <c r="J20" s="44">
        <v>4669934</v>
      </c>
      <c r="K20" s="43" t="e">
        <f>J20*#REF!</f>
        <v>#REF!</v>
      </c>
      <c r="L20" s="55">
        <v>5368333.33</v>
      </c>
      <c r="M20" s="55">
        <v>5966827.6600000001</v>
      </c>
      <c r="N20" s="69">
        <v>6555644.5700000003</v>
      </c>
      <c r="O20" s="106">
        <v>6496074.6900000004</v>
      </c>
      <c r="P20" s="103">
        <f t="shared" si="1"/>
        <v>6627659.1789206406</v>
      </c>
      <c r="Q20" s="103">
        <f t="shared" si="2"/>
        <v>6761909.0432488574</v>
      </c>
      <c r="R20" s="103">
        <f t="shared" si="3"/>
        <v>6899621.1361563979</v>
      </c>
      <c r="S20" s="88">
        <f t="shared" si="4"/>
        <v>6970383.6505288184</v>
      </c>
      <c r="T20" s="88">
        <f t="shared" si="0"/>
        <v>7111575.7417539302</v>
      </c>
      <c r="U20" s="88">
        <f t="shared" si="0"/>
        <v>7255627.8199788975</v>
      </c>
      <c r="V20" s="88">
        <f t="shared" si="0"/>
        <v>7402597.8171003899</v>
      </c>
      <c r="W20" s="88">
        <f t="shared" si="0"/>
        <v>7552544.8384835757</v>
      </c>
      <c r="X20" s="88">
        <f t="shared" si="0"/>
        <v>7705529.1867318992</v>
      </c>
      <c r="Y20" s="88">
        <f t="shared" si="0"/>
        <v>7861612.3859383408</v>
      </c>
      <c r="Z20" s="88">
        <f t="shared" si="0"/>
        <v>8020857.2064279076</v>
      </c>
      <c r="AA20" s="88">
        <f t="shared" si="0"/>
        <v>8183327.6900013117</v>
      </c>
      <c r="AB20" s="88">
        <f t="shared" si="0"/>
        <v>8349089.1756899785</v>
      </c>
      <c r="AC20" s="88">
        <f t="shared" si="0"/>
        <v>8518208.326032754</v>
      </c>
      <c r="AD20" s="88">
        <f t="shared" si="0"/>
        <v>8690753.1538848728</v>
      </c>
      <c r="AE20" s="88">
        <f t="shared" si="0"/>
        <v>8866793.0497699641</v>
      </c>
      <c r="AF20" s="88">
        <f t="shared" si="0"/>
        <v>9046398.8097861037</v>
      </c>
    </row>
    <row r="21" spans="1:32" ht="22.5" customHeight="1" x14ac:dyDescent="0.25">
      <c r="A21" s="11"/>
      <c r="B21" s="3"/>
      <c r="C21" s="32" t="s">
        <v>26</v>
      </c>
      <c r="D21" s="29">
        <v>0</v>
      </c>
      <c r="E21" s="35">
        <v>0</v>
      </c>
      <c r="F21" s="31"/>
      <c r="G21" s="31"/>
      <c r="H21" s="31"/>
      <c r="I21" s="30"/>
      <c r="J21" s="45">
        <v>0</v>
      </c>
      <c r="K21" s="46" t="e">
        <f>J21*#REF!</f>
        <v>#REF!</v>
      </c>
      <c r="L21" s="55">
        <v>1452774.3</v>
      </c>
      <c r="M21" s="55">
        <v>1592893.96</v>
      </c>
      <c r="N21" s="69">
        <v>1825653.98</v>
      </c>
      <c r="O21" s="106">
        <v>2879577.06</v>
      </c>
      <c r="P21" s="103">
        <f t="shared" si="1"/>
        <v>2937905.7729273601</v>
      </c>
      <c r="Q21" s="103">
        <f t="shared" si="2"/>
        <v>2997415.9922637767</v>
      </c>
      <c r="R21" s="103">
        <f t="shared" si="3"/>
        <v>3058460.9467239818</v>
      </c>
      <c r="S21" s="88">
        <f t="shared" si="4"/>
        <v>3089828.5221935827</v>
      </c>
      <c r="T21" s="88">
        <f t="shared" si="0"/>
        <v>3152416.0887391358</v>
      </c>
      <c r="U21" s="88">
        <f t="shared" si="0"/>
        <v>3216271.4290326359</v>
      </c>
      <c r="V21" s="88">
        <f t="shared" si="0"/>
        <v>3281420.2230991209</v>
      </c>
      <c r="W21" s="88">
        <f t="shared" si="0"/>
        <v>3347888.6711382167</v>
      </c>
      <c r="X21" s="88">
        <f t="shared" si="0"/>
        <v>3415703.5040607923</v>
      </c>
      <c r="Y21" s="88">
        <f t="shared" si="0"/>
        <v>3484891.9942390476</v>
      </c>
      <c r="Z21" s="88">
        <f t="shared" si="0"/>
        <v>3555481.9664743538</v>
      </c>
      <c r="AA21" s="88">
        <f t="shared" si="0"/>
        <v>3627501.8091872581</v>
      </c>
      <c r="AB21" s="88">
        <f t="shared" si="0"/>
        <v>3700980.4858341552</v>
      </c>
      <c r="AC21" s="88">
        <f t="shared" si="0"/>
        <v>3775947.5465552118</v>
      </c>
      <c r="AD21" s="88">
        <f t="shared" si="0"/>
        <v>3852433.1400582343</v>
      </c>
      <c r="AE21" s="88">
        <f t="shared" si="0"/>
        <v>3930468.025743254</v>
      </c>
      <c r="AF21" s="88">
        <f t="shared" si="0"/>
        <v>4010083.5860727094</v>
      </c>
    </row>
    <row r="22" spans="1:32" ht="20.25" customHeight="1" x14ac:dyDescent="0.25">
      <c r="A22" s="11"/>
      <c r="B22" s="3"/>
      <c r="C22" s="58" t="s">
        <v>34</v>
      </c>
      <c r="D22" s="61"/>
      <c r="E22" s="62"/>
      <c r="F22" s="63"/>
      <c r="G22" s="63"/>
      <c r="H22" s="63"/>
      <c r="I22" s="64"/>
      <c r="J22" s="51"/>
      <c r="K22" s="52"/>
      <c r="L22" s="68">
        <v>82386.080000000002</v>
      </c>
      <c r="M22" s="68">
        <v>111234.97</v>
      </c>
      <c r="N22" s="107">
        <v>136990</v>
      </c>
      <c r="O22" s="108">
        <v>161770</v>
      </c>
      <c r="P22" s="103">
        <f t="shared" si="1"/>
        <v>165046.81312000001</v>
      </c>
      <c r="Q22" s="103">
        <f t="shared" si="2"/>
        <v>168390.00136655872</v>
      </c>
      <c r="R22" s="103">
        <f t="shared" si="3"/>
        <v>171819.40855978985</v>
      </c>
      <c r="S22" s="88">
        <f t="shared" si="4"/>
        <v>173581.58841397904</v>
      </c>
      <c r="T22" s="88">
        <f t="shared" si="0"/>
        <v>177097.65706889261</v>
      </c>
      <c r="U22" s="88">
        <f t="shared" si="0"/>
        <v>180684.94721048011</v>
      </c>
      <c r="V22" s="88">
        <f t="shared" si="0"/>
        <v>184344.9015011756</v>
      </c>
      <c r="W22" s="88">
        <f t="shared" si="0"/>
        <v>188078.99182598342</v>
      </c>
      <c r="X22" s="88">
        <f t="shared" si="0"/>
        <v>191888.71988441053</v>
      </c>
      <c r="Y22" s="88">
        <f t="shared" si="0"/>
        <v>195775.61779438914</v>
      </c>
      <c r="Z22" s="88">
        <f t="shared" si="0"/>
        <v>199741.24870843228</v>
      </c>
      <c r="AA22" s="88">
        <f t="shared" si="0"/>
        <v>203787.20744227027</v>
      </c>
      <c r="AB22" s="88">
        <f t="shared" si="0"/>
        <v>207915.12111622089</v>
      </c>
      <c r="AC22" s="88">
        <f t="shared" si="0"/>
        <v>212126.64980955108</v>
      </c>
      <c r="AD22" s="88">
        <f t="shared" si="0"/>
        <v>216423.48722809335</v>
      </c>
      <c r="AE22" s="88">
        <f t="shared" si="0"/>
        <v>220807.36138538562</v>
      </c>
      <c r="AF22" s="88">
        <f t="shared" si="0"/>
        <v>225280.035297608</v>
      </c>
    </row>
    <row r="23" spans="1:32" ht="24.75" customHeight="1" x14ac:dyDescent="0.25">
      <c r="A23" s="11"/>
      <c r="B23" s="3"/>
      <c r="C23" s="59" t="s">
        <v>28</v>
      </c>
      <c r="D23" s="65"/>
      <c r="E23" s="60"/>
      <c r="F23" s="60"/>
      <c r="G23" s="60"/>
      <c r="H23" s="60"/>
      <c r="I23" s="60"/>
      <c r="J23" s="57"/>
      <c r="K23" s="56"/>
      <c r="L23" s="69">
        <v>2873975.33</v>
      </c>
      <c r="M23" s="69">
        <v>3014096.5700000003</v>
      </c>
      <c r="N23" s="69">
        <v>4653563.6900000004</v>
      </c>
      <c r="O23" s="106">
        <v>6207556.6799999997</v>
      </c>
      <c r="P23" s="103">
        <f t="shared" si="1"/>
        <v>6333296.9481100794</v>
      </c>
      <c r="Q23" s="103">
        <f t="shared" si="2"/>
        <v>6461584.2110909969</v>
      </c>
      <c r="R23" s="103">
        <f t="shared" si="3"/>
        <v>6593179.9305122867</v>
      </c>
      <c r="S23" s="88">
        <f t="shared" si="4"/>
        <v>6660799.5838796208</v>
      </c>
      <c r="T23" s="88">
        <f t="shared" si="0"/>
        <v>6795720.7402506862</v>
      </c>
      <c r="U23" s="88">
        <f t="shared" si="0"/>
        <v>6933374.859565204</v>
      </c>
      <c r="V23" s="88">
        <f t="shared" si="0"/>
        <v>7073817.3007205566</v>
      </c>
      <c r="W23" s="88">
        <f t="shared" si="0"/>
        <v>7217104.543963952</v>
      </c>
      <c r="X23" s="88">
        <f t="shared" si="0"/>
        <v>7363294.2136064861</v>
      </c>
      <c r="Y23" s="88">
        <f t="shared" si="0"/>
        <v>7512445.1011972986</v>
      </c>
      <c r="Z23" s="88">
        <f t="shared" si="0"/>
        <v>7664617.1891671512</v>
      </c>
      <c r="AA23" s="88">
        <f t="shared" si="0"/>
        <v>7819871.674950921</v>
      </c>
      <c r="AB23" s="88">
        <f t="shared" si="0"/>
        <v>7978270.9955987269</v>
      </c>
      <c r="AC23" s="88">
        <f t="shared" si="0"/>
        <v>8139878.852885575</v>
      </c>
      <c r="AD23" s="88">
        <f t="shared" si="0"/>
        <v>8304760.2389296256</v>
      </c>
      <c r="AE23" s="88">
        <f t="shared" si="0"/>
        <v>8472981.4623293839</v>
      </c>
      <c r="AF23" s="88">
        <f t="shared" si="0"/>
        <v>8644610.1748303287</v>
      </c>
    </row>
    <row r="24" spans="1:32" s="86" customFormat="1" ht="23.25" customHeight="1" x14ac:dyDescent="0.25">
      <c r="A24" s="79"/>
      <c r="B24" s="80"/>
      <c r="C24" s="81" t="s">
        <v>33</v>
      </c>
      <c r="D24" s="82"/>
      <c r="E24" s="83"/>
      <c r="F24" s="83"/>
      <c r="G24" s="83"/>
      <c r="H24" s="83"/>
      <c r="I24" s="83"/>
      <c r="J24" s="84"/>
      <c r="K24" s="85"/>
      <c r="L24" s="101">
        <v>35625000</v>
      </c>
      <c r="M24" s="101">
        <v>35625000</v>
      </c>
      <c r="N24" s="109">
        <v>35625000</v>
      </c>
      <c r="O24" s="110">
        <v>35625000</v>
      </c>
      <c r="P24" s="111">
        <f t="shared" si="1"/>
        <v>36346620</v>
      </c>
      <c r="Q24" s="111">
        <f t="shared" si="2"/>
        <v>37082857.134719998</v>
      </c>
      <c r="R24" s="103">
        <f t="shared" si="3"/>
        <v>37838081.411525704</v>
      </c>
      <c r="S24" s="88">
        <f t="shared" si="4"/>
        <v>38226148.77448231</v>
      </c>
      <c r="T24" s="88">
        <f t="shared" ref="T24:AF24" si="5">S24*2.0256%+S24</f>
        <v>39000457.64405822</v>
      </c>
      <c r="U24" s="88">
        <f t="shared" si="5"/>
        <v>39790450.914096266</v>
      </c>
      <c r="V24" s="88">
        <f t="shared" si="5"/>
        <v>40596446.287812203</v>
      </c>
      <c r="W24" s="88">
        <f t="shared" si="5"/>
        <v>41418767.90381813</v>
      </c>
      <c r="X24" s="88">
        <f t="shared" si="5"/>
        <v>42257746.466477871</v>
      </c>
      <c r="Y24" s="88">
        <f t="shared" si="5"/>
        <v>43113719.378902845</v>
      </c>
      <c r="Z24" s="88">
        <f t="shared" si="5"/>
        <v>43987030.878641903</v>
      </c>
      <c r="AA24" s="88">
        <f t="shared" si="5"/>
        <v>44878032.17611967</v>
      </c>
      <c r="AB24" s="88">
        <f t="shared" si="5"/>
        <v>45787081.595879152</v>
      </c>
      <c r="AC24" s="88">
        <f t="shared" si="5"/>
        <v>46714544.720685281</v>
      </c>
      <c r="AD24" s="88">
        <f t="shared" si="5"/>
        <v>47660794.538547479</v>
      </c>
      <c r="AE24" s="88">
        <f t="shared" si="5"/>
        <v>48626211.5927203</v>
      </c>
      <c r="AF24" s="88">
        <f t="shared" si="5"/>
        <v>49611184.134742439</v>
      </c>
    </row>
    <row r="25" spans="1:32" s="92" customFormat="1" ht="15.75" x14ac:dyDescent="0.25">
      <c r="A25" s="89"/>
      <c r="B25" s="90"/>
      <c r="C25" s="93" t="s">
        <v>17</v>
      </c>
      <c r="D25" s="94">
        <f t="shared" ref="D25:I25" si="6">SUM(D8:D20)</f>
        <v>47.229143459999996</v>
      </c>
      <c r="E25" s="95" t="e">
        <f t="shared" si="6"/>
        <v>#REF!</v>
      </c>
      <c r="F25" s="94">
        <f t="shared" si="6"/>
        <v>2.8760995400000002</v>
      </c>
      <c r="G25" s="96">
        <f t="shared" si="6"/>
        <v>7.2809789599999997</v>
      </c>
      <c r="H25" s="96">
        <f t="shared" si="6"/>
        <v>3.0096803100000002</v>
      </c>
      <c r="I25" s="97">
        <f t="shared" si="6"/>
        <v>9.5328399299999997</v>
      </c>
      <c r="J25" s="98">
        <f>SUM(J8:J21)</f>
        <v>114639978</v>
      </c>
      <c r="K25" s="98" t="e">
        <f>SUM(K8:K21)</f>
        <v>#REF!</v>
      </c>
      <c r="L25" s="99">
        <f t="shared" ref="L25:S25" si="7">SUM(L8:L24)</f>
        <v>198928806.75000003</v>
      </c>
      <c r="M25" s="99">
        <f t="shared" si="7"/>
        <v>209467504.81999999</v>
      </c>
      <c r="N25" s="99">
        <f t="shared" si="7"/>
        <v>219254787.49999997</v>
      </c>
      <c r="O25" s="100">
        <f t="shared" si="7"/>
        <v>224319935.34000003</v>
      </c>
      <c r="P25" s="91">
        <f t="shared" si="7"/>
        <v>228863759.95024702</v>
      </c>
      <c r="Q25" s="91">
        <f t="shared" si="7"/>
        <v>233499624.27179918</v>
      </c>
      <c r="R25" s="91">
        <f t="shared" si="7"/>
        <v>238255044.9297713</v>
      </c>
      <c r="S25" s="112">
        <f t="shared" si="7"/>
        <v>240698588.67057106</v>
      </c>
      <c r="T25" s="112">
        <f t="shared" ref="T25:AF25" si="8">SUM(T8:T24)</f>
        <v>245574179.28268212</v>
      </c>
      <c r="U25" s="112">
        <f t="shared" si="8"/>
        <v>250548529.85823211</v>
      </c>
      <c r="V25" s="112">
        <f t="shared" si="8"/>
        <v>255623640.87904048</v>
      </c>
      <c r="W25" s="112">
        <f t="shared" si="8"/>
        <v>260801553.34868637</v>
      </c>
      <c r="X25" s="112">
        <f t="shared" si="8"/>
        <v>266084349.61331734</v>
      </c>
      <c r="Y25" s="112">
        <f t="shared" si="8"/>
        <v>271474154.1990847</v>
      </c>
      <c r="Z25" s="112">
        <f t="shared" si="8"/>
        <v>276973134.66654134</v>
      </c>
      <c r="AA25" s="112">
        <f t="shared" si="8"/>
        <v>282583502.48234683</v>
      </c>
      <c r="AB25" s="112">
        <f t="shared" si="8"/>
        <v>288307513.90862918</v>
      </c>
      <c r="AC25" s="112">
        <f t="shared" si="8"/>
        <v>294147470.91036248</v>
      </c>
      <c r="AD25" s="112">
        <f t="shared" si="8"/>
        <v>300105722.0811227</v>
      </c>
      <c r="AE25" s="112">
        <f t="shared" si="8"/>
        <v>306184663.58759797</v>
      </c>
      <c r="AF25" s="112">
        <f t="shared" si="8"/>
        <v>312386740.13322836</v>
      </c>
    </row>
    <row r="26" spans="1:32" ht="18" x14ac:dyDescent="0.25">
      <c r="C26" s="75"/>
      <c r="D26" s="73"/>
      <c r="E26" s="73"/>
      <c r="F26" s="73"/>
      <c r="G26" s="73"/>
      <c r="H26" s="73"/>
      <c r="I26" s="73"/>
      <c r="J26" s="74"/>
      <c r="K26" s="73"/>
      <c r="L26" s="75"/>
      <c r="M26" s="73"/>
      <c r="N26" s="73"/>
    </row>
    <row r="27" spans="1:32" ht="18" x14ac:dyDescent="0.25">
      <c r="C27" s="76"/>
      <c r="D27" s="73"/>
      <c r="E27" s="73"/>
      <c r="F27" s="73"/>
      <c r="G27" s="73"/>
      <c r="H27" s="73"/>
      <c r="I27" s="73"/>
      <c r="J27" s="74"/>
      <c r="K27" s="73"/>
      <c r="L27" s="76"/>
      <c r="M27" s="76"/>
      <c r="N27" s="77"/>
    </row>
    <row r="28" spans="1:32" ht="18" x14ac:dyDescent="0.25">
      <c r="L28" s="78"/>
      <c r="M28" s="78"/>
      <c r="N28" s="78"/>
    </row>
    <row r="32" spans="1:32" x14ac:dyDescent="0.2">
      <c r="C32" s="66"/>
      <c r="J32" s="66"/>
    </row>
    <row r="38" spans="12:14" s="66" customFormat="1" ht="18" x14ac:dyDescent="0.25">
      <c r="L38" s="75"/>
      <c r="M38" s="73"/>
      <c r="N38" s="73"/>
    </row>
    <row r="39" spans="12:14" s="66" customFormat="1" ht="18" x14ac:dyDescent="0.25">
      <c r="L39" s="76"/>
      <c r="M39" s="76"/>
      <c r="N39" s="77"/>
    </row>
    <row r="40" spans="12:14" s="66" customFormat="1" ht="18" x14ac:dyDescent="0.25">
      <c r="L40" s="78"/>
      <c r="M40" s="78"/>
      <c r="N40" s="78"/>
    </row>
    <row r="47" spans="12:14" s="66" customFormat="1" ht="15.75" customHeight="1" x14ac:dyDescent="0.2"/>
  </sheetData>
  <mergeCells count="7">
    <mergeCell ref="D4:E4"/>
    <mergeCell ref="F4:I4"/>
    <mergeCell ref="J4:K4"/>
    <mergeCell ref="A1:O1"/>
    <mergeCell ref="D3:E3"/>
    <mergeCell ref="G3:H3"/>
    <mergeCell ref="J3: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view="pageBreakPreview" topLeftCell="A25" zoomScale="70" zoomScaleNormal="70" zoomScaleSheetLayoutView="70" workbookViewId="0">
      <selection activeCell="M31" sqref="M31"/>
    </sheetView>
  </sheetViews>
  <sheetFormatPr defaultColWidth="9.140625" defaultRowHeight="18.75" x14ac:dyDescent="0.3"/>
  <cols>
    <col min="1" max="1" width="76.5703125" style="118" customWidth="1"/>
    <col min="2" max="2" width="17.5703125" style="118" hidden="1" customWidth="1"/>
    <col min="3" max="3" width="0.85546875" style="118" hidden="1" customWidth="1"/>
    <col min="4" max="15" width="17.42578125" style="116" customWidth="1"/>
    <col min="16" max="16384" width="9.140625" style="116"/>
  </cols>
  <sheetData>
    <row r="1" spans="1:15" ht="54" customHeight="1" x14ac:dyDescent="0.3">
      <c r="A1" s="181" t="s">
        <v>55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ht="33" customHeight="1" thickBot="1" x14ac:dyDescent="0.35">
      <c r="J2" s="180" t="s">
        <v>50</v>
      </c>
      <c r="K2" s="180"/>
      <c r="L2" s="180"/>
      <c r="M2" s="180"/>
      <c r="N2" s="180"/>
      <c r="O2" s="180"/>
    </row>
    <row r="3" spans="1:15" ht="24" customHeight="1" x14ac:dyDescent="0.3">
      <c r="A3" s="185" t="s">
        <v>7</v>
      </c>
      <c r="B3" s="184" t="s">
        <v>44</v>
      </c>
      <c r="C3" s="184"/>
      <c r="D3" s="184" t="s">
        <v>43</v>
      </c>
      <c r="E3" s="184"/>
      <c r="F3" s="184" t="s">
        <v>41</v>
      </c>
      <c r="G3" s="184"/>
      <c r="H3" s="184" t="s">
        <v>45</v>
      </c>
      <c r="I3" s="184"/>
      <c r="J3" s="184" t="s">
        <v>46</v>
      </c>
      <c r="K3" s="184"/>
      <c r="L3" s="129" t="s">
        <v>47</v>
      </c>
      <c r="M3" s="129" t="s">
        <v>49</v>
      </c>
      <c r="N3" s="130">
        <v>2026</v>
      </c>
      <c r="O3" s="131">
        <v>2027</v>
      </c>
    </row>
    <row r="4" spans="1:15" ht="24.75" customHeight="1" thickBot="1" x14ac:dyDescent="0.35">
      <c r="A4" s="186"/>
      <c r="B4" s="150" t="s">
        <v>42</v>
      </c>
      <c r="C4" s="150" t="s">
        <v>51</v>
      </c>
      <c r="D4" s="150" t="s">
        <v>42</v>
      </c>
      <c r="E4" s="150" t="s">
        <v>51</v>
      </c>
      <c r="F4" s="150" t="s">
        <v>42</v>
      </c>
      <c r="G4" s="150" t="s">
        <v>51</v>
      </c>
      <c r="H4" s="150" t="s">
        <v>42</v>
      </c>
      <c r="I4" s="150" t="s">
        <v>51</v>
      </c>
      <c r="J4" s="150" t="s">
        <v>42</v>
      </c>
      <c r="K4" s="150" t="s">
        <v>51</v>
      </c>
      <c r="L4" s="150" t="s">
        <v>42</v>
      </c>
      <c r="M4" s="150" t="s">
        <v>42</v>
      </c>
      <c r="N4" s="150" t="s">
        <v>12</v>
      </c>
      <c r="O4" s="151" t="s">
        <v>12</v>
      </c>
    </row>
    <row r="5" spans="1:15" ht="21" customHeight="1" thickBot="1" x14ac:dyDescent="0.35">
      <c r="A5" s="183" t="s">
        <v>14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5" ht="23.25" x14ac:dyDescent="0.3">
      <c r="A6" s="132" t="s">
        <v>15</v>
      </c>
      <c r="B6" s="133">
        <v>11.72424899</v>
      </c>
      <c r="C6" s="133">
        <v>10.40451157</v>
      </c>
      <c r="D6" s="152">
        <v>12.225067769999999</v>
      </c>
      <c r="E6" s="135">
        <v>11.082440779999999</v>
      </c>
      <c r="F6" s="152">
        <v>15.16202743</v>
      </c>
      <c r="G6" s="152">
        <v>14.02362394</v>
      </c>
      <c r="H6" s="134">
        <v>16.961029449999998</v>
      </c>
      <c r="I6" s="134">
        <v>14.76477523</v>
      </c>
      <c r="J6" s="134">
        <v>19.070212100000003</v>
      </c>
      <c r="K6" s="134">
        <v>16.62076901</v>
      </c>
      <c r="L6" s="134">
        <v>21.001391649999999</v>
      </c>
      <c r="M6" s="134">
        <v>20.20503682</v>
      </c>
      <c r="N6" s="135">
        <v>21.239989999999999</v>
      </c>
      <c r="O6" s="136">
        <v>21.672702519999998</v>
      </c>
    </row>
    <row r="7" spans="1:15" ht="23.25" x14ac:dyDescent="0.3">
      <c r="A7" s="137" t="s">
        <v>22</v>
      </c>
      <c r="B7" s="120">
        <v>15.742078900000001</v>
      </c>
      <c r="C7" s="120">
        <v>14.0698267</v>
      </c>
      <c r="D7" s="153">
        <v>15.742078900000001</v>
      </c>
      <c r="E7" s="122">
        <v>14.171583550000001</v>
      </c>
      <c r="F7" s="153">
        <v>15.742078900000001</v>
      </c>
      <c r="G7" s="153">
        <v>14.51249977</v>
      </c>
      <c r="H7" s="121">
        <v>15.742079859999999</v>
      </c>
      <c r="I7" s="121">
        <v>13.650054470000001</v>
      </c>
      <c r="J7" s="121">
        <v>15.742079859999999</v>
      </c>
      <c r="K7" s="121">
        <v>13.57991854</v>
      </c>
      <c r="L7" s="121">
        <v>18.045605940000002</v>
      </c>
      <c r="M7" s="121">
        <v>15.288022539999998</v>
      </c>
      <c r="N7" s="122">
        <v>20.356455649999997</v>
      </c>
      <c r="O7" s="138">
        <v>21.856455649999997</v>
      </c>
    </row>
    <row r="8" spans="1:15" ht="23.25" x14ac:dyDescent="0.3">
      <c r="A8" s="137" t="s">
        <v>8</v>
      </c>
      <c r="B8" s="120">
        <v>10.915018699999999</v>
      </c>
      <c r="C8" s="120">
        <v>10.714604320000001</v>
      </c>
      <c r="D8" s="153">
        <v>11.422168699999999</v>
      </c>
      <c r="E8" s="122">
        <v>11.89974484</v>
      </c>
      <c r="F8" s="153">
        <v>13.644719199999999</v>
      </c>
      <c r="G8" s="153">
        <v>11.944930640000001</v>
      </c>
      <c r="H8" s="121">
        <v>14.034249750000001</v>
      </c>
      <c r="I8" s="121">
        <v>13.421068500000001</v>
      </c>
      <c r="J8" s="121">
        <v>19.369074219999998</v>
      </c>
      <c r="K8" s="121">
        <v>13.597244910000001</v>
      </c>
      <c r="L8" s="121">
        <v>20.760725109999999</v>
      </c>
      <c r="M8" s="121">
        <v>13.703622620000001</v>
      </c>
      <c r="N8" s="122">
        <v>15.855480999999999</v>
      </c>
      <c r="O8" s="138">
        <v>17.96187488</v>
      </c>
    </row>
    <row r="9" spans="1:15" ht="23.25" x14ac:dyDescent="0.3">
      <c r="A9" s="137" t="s">
        <v>30</v>
      </c>
      <c r="B9" s="120">
        <v>4.0205599999999997</v>
      </c>
      <c r="C9" s="120">
        <v>4.1119700000000003</v>
      </c>
      <c r="D9" s="153">
        <v>3.8944299999999998</v>
      </c>
      <c r="E9" s="122">
        <v>4.1120934</v>
      </c>
      <c r="F9" s="153">
        <v>3.5014400000000001</v>
      </c>
      <c r="G9" s="153">
        <v>3.5928499999999999</v>
      </c>
      <c r="H9" s="121">
        <v>4.7261800000000003</v>
      </c>
      <c r="I9" s="121">
        <v>4.7261800000000003</v>
      </c>
      <c r="J9" s="121">
        <v>5.0595100000000004</v>
      </c>
      <c r="K9" s="121">
        <v>5.0595100000000004</v>
      </c>
      <c r="L9" s="121">
        <v>5.1939734</v>
      </c>
      <c r="M9" s="121">
        <v>5.0952052300000004</v>
      </c>
      <c r="N9" s="122">
        <v>7.6384433200000004</v>
      </c>
      <c r="O9" s="138">
        <v>7.6384433200000004</v>
      </c>
    </row>
    <row r="10" spans="1:15" ht="23.25" x14ac:dyDescent="0.3">
      <c r="A10" s="137" t="s">
        <v>35</v>
      </c>
      <c r="B10" s="120">
        <v>0.98322186</v>
      </c>
      <c r="C10" s="120">
        <v>0.98322186</v>
      </c>
      <c r="D10" s="153">
        <v>0.98322186</v>
      </c>
      <c r="E10" s="122">
        <v>0.98322186</v>
      </c>
      <c r="F10" s="153">
        <v>0.98322186</v>
      </c>
      <c r="G10" s="153">
        <v>0.98322186</v>
      </c>
      <c r="H10" s="121">
        <v>0.98322186</v>
      </c>
      <c r="I10" s="121">
        <v>0.98322186</v>
      </c>
      <c r="J10" s="121">
        <v>0.57778061999999997</v>
      </c>
      <c r="K10" s="121">
        <v>0.48549219999999998</v>
      </c>
      <c r="L10" s="121">
        <v>0</v>
      </c>
      <c r="M10" s="121">
        <v>0</v>
      </c>
      <c r="N10" s="122">
        <v>0</v>
      </c>
      <c r="O10" s="138">
        <v>0</v>
      </c>
    </row>
    <row r="11" spans="1:15" ht="23.25" x14ac:dyDescent="0.3">
      <c r="A11" s="137" t="s">
        <v>23</v>
      </c>
      <c r="B11" s="120">
        <v>3.0120858199999998</v>
      </c>
      <c r="C11" s="120">
        <v>2.9857370099999998</v>
      </c>
      <c r="D11" s="153">
        <v>3.0117251600000001</v>
      </c>
      <c r="E11" s="122">
        <v>1.1307880800000001</v>
      </c>
      <c r="F11" s="153">
        <v>3.0117251600000001</v>
      </c>
      <c r="G11" s="153">
        <v>3.0014566600000001</v>
      </c>
      <c r="H11" s="121">
        <v>3.6068312200000001</v>
      </c>
      <c r="I11" s="121">
        <v>2.9763735099999997</v>
      </c>
      <c r="J11" s="121">
        <v>3.0117217200000002</v>
      </c>
      <c r="K11" s="121">
        <v>4.9467557600000003</v>
      </c>
      <c r="L11" s="121">
        <v>4.3043815999999993</v>
      </c>
      <c r="M11" s="121">
        <v>4.8791844000000006</v>
      </c>
      <c r="N11" s="122">
        <v>4.4539872000000003</v>
      </c>
      <c r="O11" s="138">
        <v>3.4539872000000003</v>
      </c>
    </row>
    <row r="12" spans="1:15" ht="23.25" x14ac:dyDescent="0.3">
      <c r="A12" s="137" t="s">
        <v>24</v>
      </c>
      <c r="B12" s="120">
        <v>4.1679699399999999</v>
      </c>
      <c r="C12" s="120">
        <v>4.2672354100000005</v>
      </c>
      <c r="D12" s="153">
        <v>4.1682355400000004</v>
      </c>
      <c r="E12" s="122">
        <v>4.2659566500000006</v>
      </c>
      <c r="F12" s="153">
        <v>4.1682355400000004</v>
      </c>
      <c r="G12" s="153">
        <v>4.2674075499999997</v>
      </c>
      <c r="H12" s="121">
        <v>5.6398930700000003</v>
      </c>
      <c r="I12" s="121">
        <v>5.7815156400000003</v>
      </c>
      <c r="J12" s="121">
        <v>7.1062387199999995</v>
      </c>
      <c r="K12" s="121">
        <v>7.2886598400000002</v>
      </c>
      <c r="L12" s="121">
        <v>7.7287915499999995</v>
      </c>
      <c r="M12" s="121">
        <v>7.7513443799999999</v>
      </c>
      <c r="N12" s="122">
        <v>8.3513443800000005</v>
      </c>
      <c r="O12" s="138">
        <v>8.3513443800000005</v>
      </c>
    </row>
    <row r="13" spans="1:15" ht="23.25" x14ac:dyDescent="0.3">
      <c r="A13" s="137" t="s">
        <v>16</v>
      </c>
      <c r="B13" s="120">
        <v>60.871084859999996</v>
      </c>
      <c r="C13" s="120">
        <v>60.871084859999996</v>
      </c>
      <c r="D13" s="153">
        <v>60.871084859999996</v>
      </c>
      <c r="E13" s="122">
        <v>30.435542429999998</v>
      </c>
      <c r="F13" s="153">
        <v>63.168356860000003</v>
      </c>
      <c r="G13" s="153">
        <v>63.168356860000003</v>
      </c>
      <c r="H13" s="121">
        <v>81.726227219999998</v>
      </c>
      <c r="I13" s="121">
        <v>83.984545269999998</v>
      </c>
      <c r="J13" s="121">
        <v>84.277148540000013</v>
      </c>
      <c r="K13" s="121">
        <v>84.20111292</v>
      </c>
      <c r="L13" s="121">
        <v>96.263131529999995</v>
      </c>
      <c r="M13" s="121">
        <v>85.237611999999999</v>
      </c>
      <c r="N13" s="122">
        <v>113.33053331999999</v>
      </c>
      <c r="O13" s="138">
        <v>113.33053331999999</v>
      </c>
    </row>
    <row r="14" spans="1:15" ht="23.25" x14ac:dyDescent="0.3">
      <c r="A14" s="137" t="s">
        <v>52</v>
      </c>
      <c r="B14" s="120">
        <v>0.83030910000000002</v>
      </c>
      <c r="C14" s="120">
        <v>0.67388886000000003</v>
      </c>
      <c r="D14" s="153">
        <v>0.83030910000000002</v>
      </c>
      <c r="E14" s="122">
        <v>0.33654107</v>
      </c>
      <c r="F14" s="153">
        <v>0.83030910000000002</v>
      </c>
      <c r="G14" s="153">
        <v>0.69476923999999995</v>
      </c>
      <c r="H14" s="121">
        <v>0.95210660000000003</v>
      </c>
      <c r="I14" s="121">
        <v>0.69967829999999998</v>
      </c>
      <c r="J14" s="121">
        <v>0.83030910000000002</v>
      </c>
      <c r="K14" s="121">
        <v>0.78765227000000004</v>
      </c>
      <c r="L14" s="121">
        <v>0.83030910000000002</v>
      </c>
      <c r="M14" s="121">
        <v>0.83030910000000002</v>
      </c>
      <c r="N14" s="122">
        <v>0.83030910000000002</v>
      </c>
      <c r="O14" s="138">
        <v>0.83030910000000002</v>
      </c>
    </row>
    <row r="15" spans="1:15" ht="23.25" x14ac:dyDescent="0.3">
      <c r="A15" s="137" t="s">
        <v>53</v>
      </c>
      <c r="B15" s="120">
        <v>5.8333333200000004</v>
      </c>
      <c r="C15" s="120">
        <v>3.4472027299999994</v>
      </c>
      <c r="D15" s="153">
        <v>3.6310370000000001</v>
      </c>
      <c r="E15" s="122">
        <v>5.47348429</v>
      </c>
      <c r="F15" s="153">
        <v>5.4889935199999993</v>
      </c>
      <c r="G15" s="153">
        <v>6.1516165999999997</v>
      </c>
      <c r="H15" s="121">
        <v>7.2457503199999991</v>
      </c>
      <c r="I15" s="121">
        <v>7.2814054100000005</v>
      </c>
      <c r="J15" s="121">
        <v>6.2210424800000004</v>
      </c>
      <c r="K15" s="121">
        <v>6.8175961599999999</v>
      </c>
      <c r="L15" s="121">
        <v>16.935328200000001</v>
      </c>
      <c r="M15" s="121">
        <v>14.935328199999999</v>
      </c>
      <c r="N15" s="122">
        <v>13.378861260000001</v>
      </c>
      <c r="O15" s="138">
        <v>17.878861260000001</v>
      </c>
    </row>
    <row r="16" spans="1:15" ht="23.25" x14ac:dyDescent="0.3">
      <c r="A16" s="137" t="s">
        <v>25</v>
      </c>
      <c r="B16" s="120">
        <v>1.00013614</v>
      </c>
      <c r="C16" s="120">
        <v>1.0251972600000001</v>
      </c>
      <c r="D16" s="153">
        <v>1.00013614</v>
      </c>
      <c r="E16" s="122">
        <v>1.02394619</v>
      </c>
      <c r="F16" s="153">
        <v>1.00013614</v>
      </c>
      <c r="G16" s="153">
        <v>1.0240775799999999</v>
      </c>
      <c r="H16" s="121">
        <v>1.00013614</v>
      </c>
      <c r="I16" s="121">
        <v>1.02683104</v>
      </c>
      <c r="J16" s="121">
        <v>1.00013614</v>
      </c>
      <c r="K16" s="121">
        <v>1.02620694</v>
      </c>
      <c r="L16" s="121">
        <v>1.00013614</v>
      </c>
      <c r="M16" s="121">
        <v>1.00013614</v>
      </c>
      <c r="N16" s="122">
        <v>1.00013614</v>
      </c>
      <c r="O16" s="138">
        <v>1.00013614</v>
      </c>
    </row>
    <row r="17" spans="1:15" ht="24" customHeight="1" x14ac:dyDescent="0.3">
      <c r="A17" s="139" t="s">
        <v>39</v>
      </c>
      <c r="B17" s="123">
        <v>4.6666666599999997</v>
      </c>
      <c r="C17" s="123">
        <v>4.6666666599999997</v>
      </c>
      <c r="D17" s="153">
        <v>4.6666666599999997</v>
      </c>
      <c r="E17" s="122">
        <v>4.6666666599999997</v>
      </c>
      <c r="F17" s="153">
        <v>5.3118276600000005</v>
      </c>
      <c r="G17" s="153">
        <v>5.9569886600000004</v>
      </c>
      <c r="H17" s="121">
        <v>5.9569886600000004</v>
      </c>
      <c r="I17" s="121">
        <v>7.2473106600000001</v>
      </c>
      <c r="J17" s="121">
        <v>5.9569886600000004</v>
      </c>
      <c r="K17" s="121">
        <v>7.2473106600000001</v>
      </c>
      <c r="L17" s="121">
        <v>5.9569886600000004</v>
      </c>
      <c r="M17" s="121">
        <v>7.55698866</v>
      </c>
      <c r="N17" s="122">
        <v>7.55698866</v>
      </c>
      <c r="O17" s="138">
        <v>7.55698866</v>
      </c>
    </row>
    <row r="18" spans="1:15" ht="23.25" x14ac:dyDescent="0.3">
      <c r="A18" s="137" t="s">
        <v>26</v>
      </c>
      <c r="B18" s="120">
        <v>0</v>
      </c>
      <c r="C18" s="120">
        <v>0</v>
      </c>
      <c r="D18" s="153">
        <v>0.88187826000000002</v>
      </c>
      <c r="E18" s="122">
        <v>0.87001571</v>
      </c>
      <c r="F18" s="153">
        <v>0.88187826000000002</v>
      </c>
      <c r="G18" s="153">
        <v>0.88187826000000002</v>
      </c>
      <c r="H18" s="121">
        <v>0.88187826000000002</v>
      </c>
      <c r="I18" s="121">
        <v>1.17874002</v>
      </c>
      <c r="J18" s="121">
        <v>1.70954158</v>
      </c>
      <c r="K18" s="121">
        <v>1.5247347900000001</v>
      </c>
      <c r="L18" s="121">
        <v>1.70954158</v>
      </c>
      <c r="M18" s="121">
        <v>1.70954158</v>
      </c>
      <c r="N18" s="122">
        <v>1.70954158</v>
      </c>
      <c r="O18" s="138">
        <v>1.70954158</v>
      </c>
    </row>
    <row r="19" spans="1:15" ht="23.25" x14ac:dyDescent="0.3">
      <c r="A19" s="137" t="s">
        <v>28</v>
      </c>
      <c r="B19" s="120">
        <v>1.1458333300000001</v>
      </c>
      <c r="C19" s="120">
        <v>0.38431082</v>
      </c>
      <c r="D19" s="153">
        <v>2.2916666600000002</v>
      </c>
      <c r="E19" s="122">
        <v>1.2757468000000001</v>
      </c>
      <c r="F19" s="153">
        <v>2.2916666600000002</v>
      </c>
      <c r="G19" s="153">
        <v>1.66648095</v>
      </c>
      <c r="H19" s="121">
        <v>3.7916666600000002</v>
      </c>
      <c r="I19" s="121">
        <v>2.7860779300000003</v>
      </c>
      <c r="J19" s="121">
        <v>5.2916666599999997</v>
      </c>
      <c r="K19" s="121">
        <v>3.70099278</v>
      </c>
      <c r="L19" s="121">
        <v>5.2916666599999997</v>
      </c>
      <c r="M19" s="121">
        <v>5.1344783200000004</v>
      </c>
      <c r="N19" s="122">
        <v>4.97475062</v>
      </c>
      <c r="O19" s="138">
        <v>4.97475062</v>
      </c>
    </row>
    <row r="20" spans="1:15" ht="23.25" x14ac:dyDescent="0.3">
      <c r="A20" s="137" t="s">
        <v>48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1">
        <v>0.59782000000000002</v>
      </c>
      <c r="I20" s="121">
        <v>0.59782000000000002</v>
      </c>
      <c r="J20" s="121">
        <v>0.59782000000000002</v>
      </c>
      <c r="K20" s="121">
        <v>0.59782000000000002</v>
      </c>
      <c r="L20" s="121">
        <v>0.59782000000000002</v>
      </c>
      <c r="M20" s="121">
        <v>0.59782000000000002</v>
      </c>
      <c r="N20" s="122">
        <v>0.59782000000000002</v>
      </c>
      <c r="O20" s="138">
        <v>0</v>
      </c>
    </row>
    <row r="21" spans="1:15" ht="23.25" x14ac:dyDescent="0.3">
      <c r="A21" s="137" t="s">
        <v>33</v>
      </c>
      <c r="B21" s="120"/>
      <c r="C21" s="120"/>
      <c r="D21" s="120"/>
      <c r="E21" s="120"/>
      <c r="F21" s="120"/>
      <c r="G21" s="120"/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166.66666666</v>
      </c>
      <c r="N21" s="122">
        <v>166.66666666</v>
      </c>
      <c r="O21" s="138">
        <v>166.66666666</v>
      </c>
    </row>
    <row r="22" spans="1:15" ht="23.25" x14ac:dyDescent="0.3">
      <c r="A22" s="137" t="s">
        <v>54</v>
      </c>
      <c r="B22" s="120"/>
      <c r="C22" s="120"/>
      <c r="D22" s="120"/>
      <c r="E22" s="120"/>
      <c r="F22" s="120"/>
      <c r="G22" s="120"/>
      <c r="H22" s="121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18.7</v>
      </c>
      <c r="N22" s="122">
        <v>37.6</v>
      </c>
      <c r="O22" s="138">
        <v>37.6</v>
      </c>
    </row>
    <row r="23" spans="1:15" ht="23.25" x14ac:dyDescent="0.3">
      <c r="A23" s="139" t="s">
        <v>34</v>
      </c>
      <c r="B23" s="120"/>
      <c r="C23" s="120"/>
      <c r="D23" s="120"/>
      <c r="E23" s="120"/>
      <c r="F23" s="120"/>
      <c r="G23" s="120"/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2">
        <v>0.31826564000000002</v>
      </c>
      <c r="O23" s="138">
        <v>0.31826564000000002</v>
      </c>
    </row>
    <row r="24" spans="1:15" ht="19.5" customHeight="1" thickBot="1" x14ac:dyDescent="0.35">
      <c r="A24" s="140" t="s">
        <v>17</v>
      </c>
      <c r="B24" s="141">
        <f t="shared" ref="B24:G24" si="0">SUM(B6:B21)</f>
        <v>124.91254761999998</v>
      </c>
      <c r="C24" s="141">
        <f t="shared" si="0"/>
        <v>118.60545806</v>
      </c>
      <c r="D24" s="141">
        <f t="shared" si="0"/>
        <v>125.61970660999998</v>
      </c>
      <c r="E24" s="141">
        <f t="shared" si="0"/>
        <v>91.727772310000006</v>
      </c>
      <c r="F24" s="141">
        <f t="shared" si="0"/>
        <v>135.18661628999999</v>
      </c>
      <c r="G24" s="141">
        <f t="shared" si="0"/>
        <v>131.87015857</v>
      </c>
      <c r="H24" s="141">
        <f>SUM(H6:H21)</f>
        <v>163.84605907000002</v>
      </c>
      <c r="I24" s="141">
        <f>SUM(I6:I21)</f>
        <v>161.10559784</v>
      </c>
      <c r="J24" s="141">
        <f>SUM(J6:J21)</f>
        <v>175.82127040000003</v>
      </c>
      <c r="K24" s="141">
        <f>SUM(K6:K21)</f>
        <v>167.48177678000002</v>
      </c>
      <c r="L24" s="142">
        <v>205.61979111999997</v>
      </c>
      <c r="M24" s="142">
        <v>369.29129664999999</v>
      </c>
      <c r="N24" s="156">
        <v>425.85957452999997</v>
      </c>
      <c r="O24" s="164">
        <v>432.80086092999994</v>
      </c>
    </row>
    <row r="25" spans="1:15" ht="19.5" customHeight="1" thickBot="1" x14ac:dyDescent="0.35">
      <c r="A25" s="183" t="s">
        <v>9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</row>
    <row r="26" spans="1:15" ht="23.25" x14ac:dyDescent="0.3">
      <c r="A26" s="132" t="s">
        <v>15</v>
      </c>
      <c r="B26" s="133">
        <v>4.0149496300000003</v>
      </c>
      <c r="C26" s="133">
        <v>2.7967559500000001</v>
      </c>
      <c r="D26" s="152">
        <v>4.09613418</v>
      </c>
      <c r="E26" s="135">
        <v>2.8780864900000003</v>
      </c>
      <c r="F26" s="152">
        <v>4.0676613000000001</v>
      </c>
      <c r="G26" s="152">
        <v>3.0826250900000001</v>
      </c>
      <c r="H26" s="134">
        <v>3.9931427899999998</v>
      </c>
      <c r="I26" s="134">
        <v>2.8782043899999996</v>
      </c>
      <c r="J26" s="134">
        <v>3.9543586500000001</v>
      </c>
      <c r="K26" s="134">
        <v>3.50185295</v>
      </c>
      <c r="L26" s="134">
        <v>3.9650362700000001</v>
      </c>
      <c r="M26" s="134">
        <v>4.1650362699999999</v>
      </c>
      <c r="N26" s="135">
        <v>4.1232077799999995</v>
      </c>
      <c r="O26" s="136">
        <v>3.7512092200000002</v>
      </c>
    </row>
    <row r="27" spans="1:15" ht="23.25" x14ac:dyDescent="0.3">
      <c r="A27" s="137" t="s">
        <v>22</v>
      </c>
      <c r="B27" s="120">
        <v>4.4964358300000002</v>
      </c>
      <c r="C27" s="120">
        <v>3.6983493099999998</v>
      </c>
      <c r="D27" s="153">
        <v>4.5389035499999997</v>
      </c>
      <c r="E27" s="122">
        <v>3.5797207599999998</v>
      </c>
      <c r="F27" s="153">
        <v>4.6046280800000003</v>
      </c>
      <c r="G27" s="153">
        <v>3.6695068900000001</v>
      </c>
      <c r="H27" s="121">
        <v>4.4799312100000002</v>
      </c>
      <c r="I27" s="121">
        <v>3.1937922099999998</v>
      </c>
      <c r="J27" s="121">
        <v>4.2461756199999998</v>
      </c>
      <c r="K27" s="121">
        <v>3.46214077</v>
      </c>
      <c r="L27" s="121">
        <v>4.2365357100000001</v>
      </c>
      <c r="M27" s="121">
        <v>4.0865357099999997</v>
      </c>
      <c r="N27" s="122">
        <v>4.0516129999999997</v>
      </c>
      <c r="O27" s="138">
        <v>4.0501769400000001</v>
      </c>
    </row>
    <row r="28" spans="1:15" ht="23.25" x14ac:dyDescent="0.3">
      <c r="A28" s="137" t="s">
        <v>8</v>
      </c>
      <c r="B28" s="120">
        <v>1.7167605400000001</v>
      </c>
      <c r="C28" s="120">
        <v>1.0528381299999998</v>
      </c>
      <c r="D28" s="153">
        <v>1.6498006399999998</v>
      </c>
      <c r="E28" s="122">
        <v>1.33576169</v>
      </c>
      <c r="F28" s="153">
        <v>1.99621625</v>
      </c>
      <c r="G28" s="153">
        <v>1.37073752</v>
      </c>
      <c r="H28" s="121">
        <v>1.28274935</v>
      </c>
      <c r="I28" s="121">
        <v>1.3546793100000001</v>
      </c>
      <c r="J28" s="121">
        <v>1.0080644399999998</v>
      </c>
      <c r="K28" s="121">
        <v>1.51284471</v>
      </c>
      <c r="L28" s="121">
        <v>1.0008757699999999</v>
      </c>
      <c r="M28" s="121">
        <v>1.60087577</v>
      </c>
      <c r="N28" s="122">
        <v>1.7308757699999999</v>
      </c>
      <c r="O28" s="138">
        <v>1.99307309</v>
      </c>
    </row>
    <row r="29" spans="1:15" ht="23.25" x14ac:dyDescent="0.3">
      <c r="A29" s="137" t="s">
        <v>30</v>
      </c>
      <c r="B29" s="120">
        <v>1.0051488100000001</v>
      </c>
      <c r="C29" s="120">
        <v>0.95888134999999997</v>
      </c>
      <c r="D29" s="153">
        <v>1.03201115</v>
      </c>
      <c r="E29" s="122">
        <v>0.99120678000000007</v>
      </c>
      <c r="F29" s="153">
        <v>1.06805437</v>
      </c>
      <c r="G29" s="153">
        <v>1.0117998000000001</v>
      </c>
      <c r="H29" s="121">
        <v>1.5139146699999999</v>
      </c>
      <c r="I29" s="121">
        <v>1.1758658900000001</v>
      </c>
      <c r="J29" s="121">
        <v>1.56499313</v>
      </c>
      <c r="K29" s="121">
        <v>1.23944418</v>
      </c>
      <c r="L29" s="121">
        <v>1.84759768</v>
      </c>
      <c r="M29" s="121">
        <v>1.6975976799999999</v>
      </c>
      <c r="N29" s="122">
        <v>1.7057437200000001</v>
      </c>
      <c r="O29" s="138">
        <v>1.90574372</v>
      </c>
    </row>
    <row r="30" spans="1:15" ht="23.25" x14ac:dyDescent="0.3">
      <c r="A30" s="137" t="s">
        <v>35</v>
      </c>
      <c r="B30" s="120">
        <v>0.13532004</v>
      </c>
      <c r="C30" s="120">
        <v>0.13532003999999997</v>
      </c>
      <c r="D30" s="153">
        <v>0.10582339</v>
      </c>
      <c r="E30" s="122">
        <v>0.10582338000000001</v>
      </c>
      <c r="F30" s="153">
        <v>7.6326720000000001E-2</v>
      </c>
      <c r="G30" s="153">
        <v>7.6326729999999995E-2</v>
      </c>
      <c r="H30" s="121">
        <v>4.6830070000000001E-2</v>
      </c>
      <c r="I30" s="121">
        <v>4.6829619999999995E-2</v>
      </c>
      <c r="J30" s="121">
        <v>1.7333419999999999E-2</v>
      </c>
      <c r="K30" s="121">
        <v>1.7333419999999999E-2</v>
      </c>
      <c r="L30" s="121">
        <v>0</v>
      </c>
      <c r="M30" s="121">
        <v>0</v>
      </c>
      <c r="N30" s="122">
        <v>0</v>
      </c>
      <c r="O30" s="138">
        <v>0</v>
      </c>
    </row>
    <row r="31" spans="1:15" ht="23.25" x14ac:dyDescent="0.3">
      <c r="A31" s="137" t="s">
        <v>23</v>
      </c>
      <c r="B31" s="120">
        <v>1.2329481899999999</v>
      </c>
      <c r="C31" s="125">
        <v>0.71144944999999993</v>
      </c>
      <c r="D31" s="153">
        <v>0.72387374999999998</v>
      </c>
      <c r="E31" s="122">
        <v>0.26831655999999993</v>
      </c>
      <c r="F31" s="153">
        <v>0.81794865000000005</v>
      </c>
      <c r="G31" s="153">
        <v>0.82829565000000005</v>
      </c>
      <c r="H31" s="121">
        <v>0.93327695999999993</v>
      </c>
      <c r="I31" s="121">
        <v>1.2738851899999999</v>
      </c>
      <c r="J31" s="121">
        <v>0.74419765000000004</v>
      </c>
      <c r="K31" s="121">
        <v>0.97798699</v>
      </c>
      <c r="L31" s="121">
        <v>0.69417429000000008</v>
      </c>
      <c r="M31" s="121">
        <v>1.1941742900000001</v>
      </c>
      <c r="N31" s="122">
        <v>0.99417429000000002</v>
      </c>
      <c r="O31" s="138">
        <v>0.87373414999999999</v>
      </c>
    </row>
    <row r="32" spans="1:15" ht="23.25" x14ac:dyDescent="0.3">
      <c r="A32" s="137" t="s">
        <v>24</v>
      </c>
      <c r="B32" s="120">
        <v>1.0414404100000001</v>
      </c>
      <c r="C32" s="125">
        <v>1.1679990200000001</v>
      </c>
      <c r="D32" s="153">
        <v>1.1930069800000001</v>
      </c>
      <c r="E32" s="122">
        <v>1.1794133599999999</v>
      </c>
      <c r="F32" s="153">
        <v>1.25109439</v>
      </c>
      <c r="G32" s="153">
        <v>1.37894016</v>
      </c>
      <c r="H32" s="121">
        <v>1.42061802</v>
      </c>
      <c r="I32" s="121">
        <v>1.4144793900000001</v>
      </c>
      <c r="J32" s="121">
        <v>1.42078489</v>
      </c>
      <c r="K32" s="121">
        <v>1.3990412699999999</v>
      </c>
      <c r="L32" s="121">
        <v>1.41472569</v>
      </c>
      <c r="M32" s="121">
        <v>1.61472569</v>
      </c>
      <c r="N32" s="122">
        <v>1.36656595</v>
      </c>
      <c r="O32" s="138">
        <v>1.30395116</v>
      </c>
    </row>
    <row r="33" spans="1:15" ht="23.25" x14ac:dyDescent="0.3">
      <c r="A33" s="137" t="s">
        <v>16</v>
      </c>
      <c r="B33" s="120">
        <v>22.77519444</v>
      </c>
      <c r="C33" s="125">
        <v>22.452693919999998</v>
      </c>
      <c r="D33" s="153">
        <v>20.65118227</v>
      </c>
      <c r="E33" s="122">
        <v>10.867310869999999</v>
      </c>
      <c r="F33" s="153">
        <v>20.633153019999998</v>
      </c>
      <c r="G33" s="153">
        <v>21.724543879999999</v>
      </c>
      <c r="H33" s="121">
        <v>20.184194099999999</v>
      </c>
      <c r="I33" s="121">
        <v>18.109646439999999</v>
      </c>
      <c r="J33" s="121">
        <v>18.396803859999999</v>
      </c>
      <c r="K33" s="121">
        <v>18.41908123</v>
      </c>
      <c r="L33" s="121">
        <v>17.10526252</v>
      </c>
      <c r="M33" s="121">
        <v>14.887</v>
      </c>
      <c r="N33" s="122">
        <v>12.772200659999999</v>
      </c>
      <c r="O33" s="138">
        <v>12.772200659999999</v>
      </c>
    </row>
    <row r="34" spans="1:15" ht="23.25" x14ac:dyDescent="0.3">
      <c r="A34" s="137" t="s">
        <v>40</v>
      </c>
      <c r="B34" s="120">
        <v>0.18214241</v>
      </c>
      <c r="C34" s="125">
        <v>0.14784377000000001</v>
      </c>
      <c r="D34" s="153">
        <v>0.17591509</v>
      </c>
      <c r="E34" s="122">
        <v>7.1932960000000004E-2</v>
      </c>
      <c r="F34" s="153">
        <v>0.16968776999999999</v>
      </c>
      <c r="G34" s="153">
        <v>0.14202228</v>
      </c>
      <c r="H34" s="121">
        <v>0.18903696</v>
      </c>
      <c r="I34" s="121">
        <v>0.12657617999999998</v>
      </c>
      <c r="J34" s="121">
        <v>0.15723314999999999</v>
      </c>
      <c r="K34" s="121">
        <v>0.12443566</v>
      </c>
      <c r="L34" s="121">
        <v>0.15100582999999998</v>
      </c>
      <c r="M34" s="121">
        <v>0.14477851</v>
      </c>
      <c r="N34" s="122">
        <v>0.13855118999999999</v>
      </c>
      <c r="O34" s="138">
        <v>0.12355119000000001</v>
      </c>
    </row>
    <row r="35" spans="1:15" ht="23.25" x14ac:dyDescent="0.3">
      <c r="A35" s="137" t="s">
        <v>31</v>
      </c>
      <c r="B35" s="120">
        <v>4.1515440000000001E-2</v>
      </c>
      <c r="C35" s="125">
        <v>3.3492929999999997E-2</v>
      </c>
      <c r="D35" s="153">
        <v>4.1515440000000001E-2</v>
      </c>
      <c r="E35" s="122">
        <v>3.434769E-2</v>
      </c>
      <c r="F35" s="153">
        <v>4.1515440000000001E-2</v>
      </c>
      <c r="G35" s="153">
        <v>3.4975539999999999E-2</v>
      </c>
      <c r="H35" s="121">
        <v>4.1515440000000001E-2</v>
      </c>
      <c r="I35" s="121">
        <v>2.4156490000000003E-2</v>
      </c>
      <c r="J35" s="121">
        <v>3.263398E-2</v>
      </c>
      <c r="K35" s="121">
        <v>3.2528309999999998E-2</v>
      </c>
      <c r="L35" s="121">
        <v>3.263398E-2</v>
      </c>
      <c r="M35" s="121">
        <v>4.1515440000000001E-2</v>
      </c>
      <c r="N35" s="122">
        <v>4.1515440000000001E-2</v>
      </c>
      <c r="O35" s="138">
        <v>4.1515440000000001E-2</v>
      </c>
    </row>
    <row r="36" spans="1:15" ht="23.25" x14ac:dyDescent="0.3">
      <c r="A36" s="137" t="s">
        <v>53</v>
      </c>
      <c r="B36" s="120">
        <v>0.48790549</v>
      </c>
      <c r="C36" s="125">
        <v>1.3441511300000002</v>
      </c>
      <c r="D36" s="153">
        <v>1.2461363999999999</v>
      </c>
      <c r="E36" s="122">
        <v>2.08613041</v>
      </c>
      <c r="F36" s="153">
        <v>1.4673862200000001</v>
      </c>
      <c r="G36" s="153">
        <v>1.7996626899999999</v>
      </c>
      <c r="H36" s="121">
        <v>2.5187460000000002</v>
      </c>
      <c r="I36" s="121">
        <v>2.4436949399999999</v>
      </c>
      <c r="J36" s="121">
        <v>3.1474882400000004</v>
      </c>
      <c r="K36" s="121">
        <v>7.1732269000000004</v>
      </c>
      <c r="L36" s="121">
        <v>4.2233140199999992</v>
      </c>
      <c r="M36" s="121">
        <v>7.7787265899999998</v>
      </c>
      <c r="N36" s="122">
        <v>8.4787265899999991</v>
      </c>
      <c r="O36" s="138">
        <v>8.6778144200000007</v>
      </c>
    </row>
    <row r="37" spans="1:15" ht="23.25" x14ac:dyDescent="0.3">
      <c r="A37" s="137" t="s">
        <v>25</v>
      </c>
      <c r="B37" s="120">
        <v>0.32254391999999998</v>
      </c>
      <c r="C37" s="125">
        <v>0.26873904000000004</v>
      </c>
      <c r="D37" s="153">
        <v>0.29253984000000005</v>
      </c>
      <c r="E37" s="122">
        <v>0.24211409000000003</v>
      </c>
      <c r="F37" s="153">
        <v>0.26253574000000002</v>
      </c>
      <c r="G37" s="153">
        <v>0.21653160999999999</v>
      </c>
      <c r="H37" s="121">
        <v>0.23253166</v>
      </c>
      <c r="I37" s="121">
        <v>0.19141354999999999</v>
      </c>
      <c r="J37" s="121">
        <v>0.20252757000000002</v>
      </c>
      <c r="K37" s="121">
        <v>0.16560772000000001</v>
      </c>
      <c r="L37" s="121">
        <v>0.17252348000000001</v>
      </c>
      <c r="M37" s="121">
        <v>0.14251939999999999</v>
      </c>
      <c r="N37" s="122">
        <v>0.11251532</v>
      </c>
      <c r="O37" s="138">
        <v>0.11251532</v>
      </c>
    </row>
    <row r="38" spans="1:15" ht="26.25" customHeight="1" x14ac:dyDescent="0.3">
      <c r="A38" s="139" t="s">
        <v>39</v>
      </c>
      <c r="B38" s="123">
        <v>0.95160184999999997</v>
      </c>
      <c r="C38" s="126">
        <v>0.65840938999999987</v>
      </c>
      <c r="D38" s="153">
        <v>0.70166667000000005</v>
      </c>
      <c r="E38" s="122">
        <v>0.78337115000000002</v>
      </c>
      <c r="F38" s="153">
        <v>0.65500000000000003</v>
      </c>
      <c r="G38" s="153">
        <v>0.98042018000000009</v>
      </c>
      <c r="H38" s="121">
        <v>1.2920805800000001</v>
      </c>
      <c r="I38" s="121">
        <v>1.2477778499999999</v>
      </c>
      <c r="J38" s="121">
        <v>1.2816547300000001</v>
      </c>
      <c r="K38" s="121">
        <v>1.3095924000000001</v>
      </c>
      <c r="L38" s="121">
        <v>1.3674671999999999</v>
      </c>
      <c r="M38" s="121">
        <v>1.31917749</v>
      </c>
      <c r="N38" s="122">
        <v>1.24102157</v>
      </c>
      <c r="O38" s="138">
        <v>1.02102157</v>
      </c>
    </row>
    <row r="39" spans="1:15" ht="23.25" x14ac:dyDescent="0.3">
      <c r="A39" s="137" t="s">
        <v>26</v>
      </c>
      <c r="B39" s="120">
        <v>0.11155760000000001</v>
      </c>
      <c r="C39" s="125">
        <v>0.47092318999999994</v>
      </c>
      <c r="D39" s="153">
        <v>0.57089604000000005</v>
      </c>
      <c r="E39" s="122">
        <v>0.42283252000000005</v>
      </c>
      <c r="F39" s="153">
        <v>0.71101569999999992</v>
      </c>
      <c r="G39" s="153">
        <v>0.37550184000000003</v>
      </c>
      <c r="H39" s="121">
        <v>0.97773206000000001</v>
      </c>
      <c r="I39" s="121">
        <v>0.41225762999999999</v>
      </c>
      <c r="J39" s="121">
        <v>1.23510528</v>
      </c>
      <c r="K39" s="121">
        <v>1.4348077100000001</v>
      </c>
      <c r="L39" s="121">
        <v>1.3627946899999999</v>
      </c>
      <c r="M39" s="121">
        <v>2.3027946899999998</v>
      </c>
      <c r="N39" s="122">
        <v>2.3601981100000002</v>
      </c>
      <c r="O39" s="138">
        <v>2.6355603300000001</v>
      </c>
    </row>
    <row r="40" spans="1:15" ht="23.25" x14ac:dyDescent="0.3">
      <c r="A40" s="137" t="s">
        <v>34</v>
      </c>
      <c r="B40" s="120">
        <v>5.1126089999999999E-2</v>
      </c>
      <c r="C40" s="125">
        <v>3.9148500000000003E-2</v>
      </c>
      <c r="D40" s="153">
        <v>8.238608E-2</v>
      </c>
      <c r="E40" s="122">
        <v>5.077131E-2</v>
      </c>
      <c r="F40" s="153">
        <v>0.11123497</v>
      </c>
      <c r="G40" s="153">
        <v>8.5470169999999998E-2</v>
      </c>
      <c r="H40" s="121">
        <v>0.12855707</v>
      </c>
      <c r="I40" s="121">
        <v>0.11246107999999999</v>
      </c>
      <c r="J40" s="121">
        <v>0.14667721</v>
      </c>
      <c r="K40" s="121">
        <v>0.13902946999999999</v>
      </c>
      <c r="L40" s="121">
        <v>0.16945557999999999</v>
      </c>
      <c r="M40" s="121">
        <v>0.18567576999999999</v>
      </c>
      <c r="N40" s="122">
        <v>0.18598334</v>
      </c>
      <c r="O40" s="138">
        <v>0.18598334</v>
      </c>
    </row>
    <row r="41" spans="1:15" ht="23.25" x14ac:dyDescent="0.3">
      <c r="A41" s="137" t="s">
        <v>28</v>
      </c>
      <c r="B41" s="120">
        <v>0.31990468999999999</v>
      </c>
      <c r="C41" s="125">
        <v>0.7097739500000001</v>
      </c>
      <c r="D41" s="153">
        <v>0.58230867000000008</v>
      </c>
      <c r="E41" s="122">
        <v>0.88009364000000001</v>
      </c>
      <c r="F41" s="153">
        <v>0.72242991000000001</v>
      </c>
      <c r="G41" s="153">
        <v>0.60581923999999998</v>
      </c>
      <c r="H41" s="121">
        <v>0.83648095999999994</v>
      </c>
      <c r="I41" s="121">
        <v>0.83288837999999998</v>
      </c>
      <c r="J41" s="121">
        <v>0.86479979000000007</v>
      </c>
      <c r="K41" s="121">
        <v>2.80737441</v>
      </c>
      <c r="L41" s="121">
        <v>0.96767013000000002</v>
      </c>
      <c r="M41" s="121">
        <v>3.6597818199999996</v>
      </c>
      <c r="N41" s="122">
        <v>3.9202466899999999</v>
      </c>
      <c r="O41" s="138">
        <v>4.3147345499999998</v>
      </c>
    </row>
    <row r="42" spans="1:15" ht="23.25" x14ac:dyDescent="0.3">
      <c r="A42" s="137" t="s">
        <v>33</v>
      </c>
      <c r="B42" s="120">
        <v>35.625</v>
      </c>
      <c r="C42" s="125">
        <v>35.625</v>
      </c>
      <c r="D42" s="153">
        <v>35.625</v>
      </c>
      <c r="E42" s="153">
        <v>35.625</v>
      </c>
      <c r="F42" s="153">
        <v>35.625</v>
      </c>
      <c r="G42" s="153">
        <v>35.635000009999999</v>
      </c>
      <c r="H42" s="121">
        <v>35.625</v>
      </c>
      <c r="I42" s="121">
        <v>35.625</v>
      </c>
      <c r="J42" s="121">
        <v>35.625</v>
      </c>
      <c r="K42" s="121">
        <v>35.625</v>
      </c>
      <c r="L42" s="121">
        <v>35.625</v>
      </c>
      <c r="M42" s="121">
        <v>32.65025</v>
      </c>
      <c r="N42" s="122">
        <v>20.78125</v>
      </c>
      <c r="O42" s="138">
        <v>8.90625</v>
      </c>
    </row>
    <row r="43" spans="1:15" ht="23.25" x14ac:dyDescent="0.3">
      <c r="A43" s="143" t="s">
        <v>18</v>
      </c>
      <c r="B43" s="127">
        <f t="shared" ref="B43:K43" si="1">SUM(B26:B42)</f>
        <v>74.511495379999999</v>
      </c>
      <c r="C43" s="127">
        <f t="shared" si="1"/>
        <v>72.271769070000005</v>
      </c>
      <c r="D43" s="154">
        <f t="shared" si="1"/>
        <v>73.309100139999998</v>
      </c>
      <c r="E43" s="154">
        <f t="shared" si="1"/>
        <v>61.40223366</v>
      </c>
      <c r="F43" s="154">
        <f t="shared" si="1"/>
        <v>74.280888529999999</v>
      </c>
      <c r="G43" s="154">
        <f t="shared" si="1"/>
        <v>73.018179279999998</v>
      </c>
      <c r="H43" s="124">
        <f t="shared" si="1"/>
        <v>75.696337900000003</v>
      </c>
      <c r="I43" s="124">
        <f t="shared" si="1"/>
        <v>70.463608539999996</v>
      </c>
      <c r="J43" s="124">
        <f t="shared" ref="J43" si="2">SUM(J26:J42)</f>
        <v>74.045831609999993</v>
      </c>
      <c r="K43" s="124">
        <f t="shared" si="1"/>
        <v>79.341328099999998</v>
      </c>
      <c r="L43" s="124">
        <v>74.33607284</v>
      </c>
      <c r="M43" s="124">
        <v>77.471165120000009</v>
      </c>
      <c r="N43" s="122">
        <v>64.004389419999995</v>
      </c>
      <c r="O43" s="138">
        <v>52.669035100000002</v>
      </c>
    </row>
    <row r="44" spans="1:15" s="118" customFormat="1" ht="23.25" thickBot="1" x14ac:dyDescent="0.35">
      <c r="A44" s="144" t="s">
        <v>20</v>
      </c>
      <c r="B44" s="141">
        <v>4</v>
      </c>
      <c r="C44" s="145"/>
      <c r="D44" s="155">
        <v>4</v>
      </c>
      <c r="E44" s="156"/>
      <c r="F44" s="155">
        <v>4</v>
      </c>
      <c r="G44" s="155"/>
      <c r="H44" s="142">
        <v>4</v>
      </c>
      <c r="I44" s="142"/>
      <c r="J44" s="142">
        <v>4</v>
      </c>
      <c r="K44" s="142"/>
      <c r="L44" s="142">
        <v>4</v>
      </c>
      <c r="M44" s="142">
        <v>4</v>
      </c>
      <c r="N44" s="156">
        <v>4</v>
      </c>
      <c r="O44" s="164">
        <v>4</v>
      </c>
    </row>
    <row r="45" spans="1:15" s="118" customFormat="1" ht="24" thickBot="1" x14ac:dyDescent="0.35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</row>
    <row r="46" spans="1:15" s="118" customFormat="1" ht="22.5" x14ac:dyDescent="0.3">
      <c r="A46" s="146" t="s">
        <v>14</v>
      </c>
      <c r="B46" s="147">
        <f t="shared" ref="B46:C46" si="3">B24</f>
        <v>124.91254761999998</v>
      </c>
      <c r="C46" s="147">
        <f t="shared" si="3"/>
        <v>118.60545806</v>
      </c>
      <c r="D46" s="157">
        <f t="shared" ref="D46:G46" si="4">D24</f>
        <v>125.61970660999998</v>
      </c>
      <c r="E46" s="157">
        <f t="shared" si="4"/>
        <v>91.727772310000006</v>
      </c>
      <c r="F46" s="157">
        <f t="shared" si="4"/>
        <v>135.18661628999999</v>
      </c>
      <c r="G46" s="157">
        <f t="shared" si="4"/>
        <v>131.87015857</v>
      </c>
      <c r="H46" s="147">
        <v>163.84605907000002</v>
      </c>
      <c r="I46" s="147">
        <v>161.10559784</v>
      </c>
      <c r="J46" s="147">
        <v>175.82127040000003</v>
      </c>
      <c r="K46" s="147">
        <v>167.48177678000002</v>
      </c>
      <c r="L46" s="147">
        <v>205.61979111999997</v>
      </c>
      <c r="M46" s="147">
        <v>369.29129664999999</v>
      </c>
      <c r="N46" s="147">
        <v>425.85957452999997</v>
      </c>
      <c r="O46" s="166">
        <v>432.80086092999994</v>
      </c>
    </row>
    <row r="47" spans="1:15" ht="22.5" x14ac:dyDescent="0.3">
      <c r="A47" s="148" t="s">
        <v>9</v>
      </c>
      <c r="B47" s="128">
        <f t="shared" ref="B47:C47" si="5">B43+B44</f>
        <v>78.511495379999999</v>
      </c>
      <c r="C47" s="128">
        <f t="shared" si="5"/>
        <v>72.271769070000005</v>
      </c>
      <c r="D47" s="127">
        <f>D43+D44</f>
        <v>77.309100139999998</v>
      </c>
      <c r="E47" s="127">
        <f>E43+E44</f>
        <v>61.40223366</v>
      </c>
      <c r="F47" s="127">
        <f>F43+F44</f>
        <v>78.280888529999999</v>
      </c>
      <c r="G47" s="127">
        <f>G43+G44</f>
        <v>73.018179279999998</v>
      </c>
      <c r="H47" s="128">
        <v>79.696337900000003</v>
      </c>
      <c r="I47" s="128">
        <v>70.463608539999996</v>
      </c>
      <c r="J47" s="128">
        <v>78.045831609999993</v>
      </c>
      <c r="K47" s="128">
        <v>79.341328099999998</v>
      </c>
      <c r="L47" s="128">
        <v>78.33607284</v>
      </c>
      <c r="M47" s="128">
        <v>81.471165120000009</v>
      </c>
      <c r="N47" s="128">
        <v>68.004389419999995</v>
      </c>
      <c r="O47" s="167">
        <v>56.669035100000002</v>
      </c>
    </row>
    <row r="48" spans="1:15" ht="23.25" thickBot="1" x14ac:dyDescent="0.35">
      <c r="A48" s="144" t="s">
        <v>19</v>
      </c>
      <c r="B48" s="149">
        <f t="shared" ref="B48:G48" si="6">B46+B47</f>
        <v>203.42404299999998</v>
      </c>
      <c r="C48" s="149">
        <f t="shared" si="6"/>
        <v>190.87722712999999</v>
      </c>
      <c r="D48" s="158">
        <f t="shared" si="6"/>
        <v>202.92880674999998</v>
      </c>
      <c r="E48" s="158">
        <f t="shared" si="6"/>
        <v>153.13000597000001</v>
      </c>
      <c r="F48" s="158">
        <f t="shared" si="6"/>
        <v>213.46750481999999</v>
      </c>
      <c r="G48" s="158">
        <f t="shared" si="6"/>
        <v>204.88833785</v>
      </c>
      <c r="H48" s="149">
        <v>243.54239697000003</v>
      </c>
      <c r="I48" s="149">
        <v>231.56920638</v>
      </c>
      <c r="J48" s="149">
        <v>253.86710201000002</v>
      </c>
      <c r="K48" s="149">
        <v>246.82310488000002</v>
      </c>
      <c r="L48" s="149">
        <v>283.95586395999999</v>
      </c>
      <c r="M48" s="149">
        <v>450.76246176999996</v>
      </c>
      <c r="N48" s="149">
        <v>493.86396394999997</v>
      </c>
      <c r="O48" s="165">
        <v>489.46989602999997</v>
      </c>
    </row>
    <row r="50" spans="1:7" x14ac:dyDescent="0.3">
      <c r="A50" s="113"/>
      <c r="B50" s="113"/>
      <c r="C50" s="113"/>
    </row>
    <row r="51" spans="1:7" x14ac:dyDescent="0.3">
      <c r="A51" s="113"/>
      <c r="B51" s="113"/>
      <c r="C51" s="113"/>
      <c r="F51" s="119"/>
      <c r="G51" s="119"/>
    </row>
    <row r="52" spans="1:7" x14ac:dyDescent="0.3">
      <c r="A52" s="159"/>
      <c r="B52" s="159"/>
      <c r="C52" s="159"/>
      <c r="E52" s="114"/>
    </row>
    <row r="53" spans="1:7" x14ac:dyDescent="0.3">
      <c r="A53" s="115"/>
      <c r="B53" s="115"/>
      <c r="C53" s="115"/>
      <c r="E53" s="160"/>
      <c r="F53" s="160"/>
      <c r="G53" s="160"/>
    </row>
    <row r="54" spans="1:7" x14ac:dyDescent="0.3">
      <c r="A54" s="117"/>
      <c r="B54" s="117"/>
      <c r="C54" s="117"/>
      <c r="E54" s="114"/>
      <c r="F54" s="114"/>
      <c r="G54" s="114"/>
    </row>
    <row r="58" spans="1:7" x14ac:dyDescent="0.3">
      <c r="D58" s="161"/>
      <c r="F58" s="162"/>
      <c r="G58" s="162"/>
    </row>
    <row r="59" spans="1:7" x14ac:dyDescent="0.3">
      <c r="E59" s="114"/>
    </row>
    <row r="68" spans="1:7" x14ac:dyDescent="0.3">
      <c r="A68" s="163"/>
      <c r="B68" s="163"/>
      <c r="C68" s="163"/>
    </row>
    <row r="69" spans="1:7" x14ac:dyDescent="0.3">
      <c r="A69" s="161"/>
      <c r="B69" s="161"/>
      <c r="C69" s="161"/>
      <c r="D69" s="161"/>
      <c r="F69" s="162"/>
      <c r="G69" s="162"/>
    </row>
  </sheetData>
  <mergeCells count="11">
    <mergeCell ref="J2:O2"/>
    <mergeCell ref="A1:O1"/>
    <mergeCell ref="A45:O45"/>
    <mergeCell ref="A25:O25"/>
    <mergeCell ref="A5:O5"/>
    <mergeCell ref="F3:G3"/>
    <mergeCell ref="D3:E3"/>
    <mergeCell ref="A3:A4"/>
    <mergeCell ref="B3:C3"/>
    <mergeCell ref="H3:I3"/>
    <mergeCell ref="J3:K3"/>
  </mergeCells>
  <pageMargins left="0.53" right="0.27559055118110237" top="0.39370078740157483" bottom="0.19685039370078741" header="0.19685039370078741" footer="0.19685039370078741"/>
  <pageSetup paperSize="9" scale="49" orientation="landscape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2019-2040</vt:lpstr>
      <vt:lpstr>2019-2027 бюджет</vt:lpstr>
      <vt:lpstr>'2019-2027 бюджет'!Область_печати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Abdulmanoni Saidzoda</dc:creator>
  <cp:lastModifiedBy>Sharifov Khisrav</cp:lastModifiedBy>
  <cp:lastPrinted>2024-11-07T08:25:11Z</cp:lastPrinted>
  <dcterms:created xsi:type="dcterms:W3CDTF">2020-05-19T03:47:38Z</dcterms:created>
  <dcterms:modified xsi:type="dcterms:W3CDTF">2024-11-07T08:25:12Z</dcterms:modified>
</cp:coreProperties>
</file>