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hidePivotFieldList="1" defaultThemeVersion="124226"/>
  <bookViews>
    <workbookView xWindow="-120" yWindow="-120" windowWidth="29040" windowHeight="15840" tabRatio="830"/>
  </bookViews>
  <sheets>
    <sheet name="Ба Вазир 01-04-22" sheetId="36" r:id="rId1"/>
  </sheets>
  <externalReferences>
    <externalReference r:id="rId2"/>
  </externalReferences>
  <definedNames>
    <definedName name="_xlcn.WorksheetConnection_қарздориидарназдиБМТA1A131" hidden="1">'[1]қарздории дар назди БМТ'!$A$1:$A$13</definedName>
    <definedName name="_xlnm.Print_Area" localSheetId="0">'Ба Вазир 01-04-22'!$A$1:$M$19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36" l="1"/>
  <c r="M11" i="36"/>
  <c r="M12" i="36"/>
  <c r="M13" i="36"/>
  <c r="M7" i="36"/>
  <c r="L8" i="36"/>
  <c r="M8" i="36" s="1"/>
  <c r="L9" i="36"/>
  <c r="M9" i="36" s="1"/>
  <c r="L10" i="36"/>
  <c r="L11" i="36"/>
  <c r="L7" i="36"/>
  <c r="J15" i="36"/>
  <c r="H15" i="36"/>
  <c r="L15" i="36" l="1"/>
  <c r="G19" i="36" s="1"/>
  <c r="K15" i="36"/>
  <c r="L17" i="36" l="1"/>
  <c r="M17" i="36" s="1"/>
  <c r="L18" i="36" l="1"/>
  <c r="I15" i="36"/>
  <c r="M15" i="36"/>
  <c r="G18" i="36" l="1"/>
</calcChain>
</file>

<file path=xl/connections.xml><?xml version="1.0" encoding="utf-8"?>
<connections xmlns="http://schemas.openxmlformats.org/spreadsheetml/2006/main">
  <connection id="1" keepAlive="1" name="ThisWorkbookDataModel" description="Модель данных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қарздории дар назди БМТ!$A$1:$A$13" type="102" refreshedVersion="5" minRefreshableVersion="5">
    <extLst>
      <ext xmlns:x15="http://schemas.microsoft.com/office/spreadsheetml/2010/11/main" uri="{DE250136-89BD-433C-8126-D09CA5730AF9}">
        <x15:connection id="Диапазон-6001b6df-3d5c-448c-8547-2fe6d42f60ff" autoDelete="1">
          <x15:rangePr sourceName="_xlcn.WorksheetConnection_қарздориидарназдиБМТA1A131"/>
        </x15:connection>
      </ext>
    </extLst>
  </connection>
</connections>
</file>

<file path=xl/sharedStrings.xml><?xml version="1.0" encoding="utf-8"?>
<sst xmlns="http://schemas.openxmlformats.org/spreadsheetml/2006/main" count="53" uniqueCount="43">
  <si>
    <t xml:space="preserve">Номгӯи қарз </t>
  </si>
  <si>
    <t xml:space="preserve">Асос </t>
  </si>
  <si>
    <t xml:space="preserve">Маблағи Вексели ба муомилот баровардашуда </t>
  </si>
  <si>
    <t xml:space="preserve"> Соли барориш  </t>
  </si>
  <si>
    <t xml:space="preserve">Мӯҳлати гардиш </t>
  </si>
  <si>
    <t xml:space="preserve"> Меъёри тавварум +1%  </t>
  </si>
  <si>
    <t xml:space="preserve"> 2% то соли 2012. баъдан 8%  </t>
  </si>
  <si>
    <t xml:space="preserve">Вексели давлатӣ барои танзими 37 қарзҳои мушкилситони ҶСК "Агроинвестбонк" </t>
  </si>
  <si>
    <t xml:space="preserve"> ҚҲҶТ № 178 аз 30.04.2012 сол  </t>
  </si>
  <si>
    <t xml:space="preserve"> меъёри бозтамвил на зиёда аз 8%  </t>
  </si>
  <si>
    <t xml:space="preserve"> ҚҲҶТ № 527 аз 12.12.2016 сол  </t>
  </si>
  <si>
    <t xml:space="preserve"> 2% хизмарасонии БМ.  </t>
  </si>
  <si>
    <t>Векселњои хазинадории Вазорати молия барои пушонидани касри буҷет</t>
  </si>
  <si>
    <t xml:space="preserve"> ҚҲҶТ № 627  аз 17.11.2009 сол </t>
  </si>
  <si>
    <t>Вомбарги дохилию давлатии бурдноки Вазорати молияи Љумњурии Тољикистон (БДА ҶТ "Амонатбонк")</t>
  </si>
  <si>
    <t xml:space="preserve"> ҚҲҶТ № 669 аз 31.12.2008 сол  </t>
  </si>
  <si>
    <t>Қарзи Вазорати молия дар назди БМТ</t>
  </si>
  <si>
    <t xml:space="preserve">шартномаи қарзӣ аз 2 майи 2019 сол, № 1/001/19 </t>
  </si>
  <si>
    <t>№</t>
  </si>
  <si>
    <t xml:space="preserve">то 2022 сол </t>
  </si>
  <si>
    <t xml:space="preserve">то 2021 сол </t>
  </si>
  <si>
    <t xml:space="preserve">то 2020 cол </t>
  </si>
  <si>
    <t xml:space="preserve">то 2018 сол </t>
  </si>
  <si>
    <t>Меъёри фоиз</t>
  </si>
  <si>
    <t xml:space="preserve">Вексели давлатӣ барои сармоякунонии ҶСК "Агроинвестбонк" </t>
  </si>
  <si>
    <t>Ҳамагӣ</t>
  </si>
  <si>
    <t>Қарзи дохила нисбат ба ММД %</t>
  </si>
  <si>
    <t>ММД бо ҳазор сомонӣ</t>
  </si>
  <si>
    <t xml:space="preserve">Векселҳои давлатӣ сармоякунонии ҶСК "Агроинвестбонк" </t>
  </si>
  <si>
    <t xml:space="preserve">Векселҳои давлатӣ сармоякунонии ҶСК "Тоҷиксодиротбонк" </t>
  </si>
  <si>
    <t>шартномаи қарзӣ аз 2 майи 2019 сол, № 1/001/20</t>
  </si>
  <si>
    <t>то 2031</t>
  </si>
  <si>
    <t>Қарзи нав</t>
  </si>
  <si>
    <t>Ҳамагӣ иҷроиш</t>
  </si>
  <si>
    <t>Замимаи 2</t>
  </si>
  <si>
    <r>
      <t>(бо ҳазор сомонӣ) </t>
    </r>
    <r>
      <rPr>
        <i/>
        <sz val="14"/>
        <color rgb="FF000000"/>
        <rFont val="Times New Roman Tj"/>
        <family val="1"/>
        <charset val="204"/>
      </rPr>
      <t xml:space="preserve"> </t>
    </r>
  </si>
  <si>
    <t xml:space="preserve">Бақияи қарзи дохила ба ҳолати 31.12.2022с. </t>
  </si>
  <si>
    <t>Қарзи асосии пардохтшуда дар соли 2023</t>
  </si>
  <si>
    <t>Фоизҳои пардохтшуда дар соли 2023</t>
  </si>
  <si>
    <t>Қарзи дохила бо ҳазор доллари ИМА - 30.06.2023</t>
  </si>
  <si>
    <t>Фарқият байни 31.12.2022 ва 30.09.2023</t>
  </si>
  <si>
    <t xml:space="preserve">Маълумот оид ба хизматрасонии қарзи дохилӣ ба ҳолати 1 октябри соли 2023 бо назардошти векселҳои хазинадорӣ ва бонкҳои муфлисгардида     </t>
  </si>
  <si>
    <t xml:space="preserve">Бақияи қарзи дохила ба ҳолати 30.09.2023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</si>
</sst>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_-* #,##0\ _₽_-;\-* #,##0\ _₽_-;_-* &quot;-&quot;??\ _₽_-;_-@_-"/>
    <numFmt numFmtId="167" formatCode="_-* #,##0.0\ _₽_-;\-* #,##0.0\ _₽_-;_-* &quot;-&quot;??\ _₽_-;_-@_-"/>
    <numFmt numFmtId="168" formatCode="_-* #,##0_р_._-;\-* #,##0_р_._-;_-* &quot;-&quot;??_р_._-;_-@_-"/>
    <numFmt numFmtId="169" formatCode="0.0%"/>
    <numFmt numFmtId="170" formatCode="_-* #,##0.0000\ _₽_-;\-* #,##0.00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 Tj"/>
      <family val="1"/>
      <charset val="204"/>
    </font>
    <font>
      <sz val="14"/>
      <color theme="1"/>
      <name val="Times New Roman Tj"/>
      <family val="1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4"/>
      <color theme="1"/>
      <name val="Times New Roman Tj"/>
      <family val="1"/>
      <charset val="204"/>
    </font>
    <font>
      <i/>
      <sz val="14"/>
      <color rgb="FFFF0000"/>
      <name val="Times New Roman Tj"/>
      <family val="1"/>
      <charset val="204"/>
    </font>
    <font>
      <sz val="14"/>
      <color rgb="FF000000"/>
      <name val="Times New Roman Tj"/>
      <family val="1"/>
      <charset val="204"/>
    </font>
    <font>
      <b/>
      <i/>
      <sz val="11"/>
      <color theme="1"/>
      <name val="Times New Roman Tj"/>
      <family val="1"/>
      <charset val="204"/>
    </font>
    <font>
      <sz val="24"/>
      <color theme="1"/>
      <name val="Times New Roman Tj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rgb="FF000000"/>
      <name val="Times New Roman Tj"/>
      <family val="1"/>
      <charset val="204"/>
    </font>
    <font>
      <i/>
      <sz val="14"/>
      <color rgb="FF000000"/>
      <name val="Times New Roman Tj"/>
      <family val="1"/>
      <charset val="204"/>
    </font>
    <font>
      <sz val="12"/>
      <name val="Times New Roman Tj"/>
      <family val="1"/>
      <charset val="204"/>
    </font>
    <font>
      <i/>
      <sz val="15"/>
      <color theme="1"/>
      <name val="Times New Roman Tj"/>
      <family val="1"/>
      <charset val="204"/>
    </font>
    <font>
      <i/>
      <sz val="15"/>
      <name val="Times New Roman Tj"/>
      <family val="1"/>
      <charset val="204"/>
    </font>
    <font>
      <sz val="22"/>
      <color theme="1"/>
      <name val="Times New Roman Tj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readingOrder="1"/>
    </xf>
    <xf numFmtId="2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6" fontId="2" fillId="0" borderId="0" xfId="0" applyNumberFormat="1" applyFont="1"/>
    <xf numFmtId="0" fontId="2" fillId="0" borderId="0" xfId="0" applyFont="1" applyAlignment="1">
      <alignment horizontal="center" vertical="center" readingOrder="1"/>
    </xf>
    <xf numFmtId="43" fontId="2" fillId="0" borderId="0" xfId="1" applyFont="1" applyAlignment="1"/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 readingOrder="1"/>
    </xf>
    <xf numFmtId="166" fontId="3" fillId="0" borderId="0" xfId="1" applyNumberFormat="1" applyFont="1" applyFill="1" applyBorder="1" applyAlignment="1">
      <alignment vertical="center" readingOrder="1"/>
    </xf>
    <xf numFmtId="167" fontId="9" fillId="0" borderId="0" xfId="1" applyNumberFormat="1" applyFont="1" applyFill="1" applyBorder="1" applyAlignment="1">
      <alignment vertical="center" readingOrder="1"/>
    </xf>
    <xf numFmtId="0" fontId="3" fillId="0" borderId="1" xfId="0" applyFont="1" applyBorder="1" applyAlignment="1">
      <alignment horizontal="center" vertical="center"/>
    </xf>
    <xf numFmtId="167" fontId="8" fillId="0" borderId="3" xfId="1" applyNumberFormat="1" applyFont="1" applyFill="1" applyBorder="1" applyAlignment="1">
      <alignment vertical="center" readingOrder="1"/>
    </xf>
    <xf numFmtId="0" fontId="10" fillId="0" borderId="6" xfId="0" applyFont="1" applyBorder="1" applyAlignment="1">
      <alignment horizontal="left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166" fontId="10" fillId="0" borderId="6" xfId="1" applyNumberFormat="1" applyFont="1" applyFill="1" applyBorder="1" applyAlignment="1">
      <alignment horizontal="center" vertical="center" wrapText="1" readingOrder="1"/>
    </xf>
    <xf numFmtId="0" fontId="10" fillId="0" borderId="6" xfId="1" applyNumberFormat="1" applyFont="1" applyFill="1" applyBorder="1" applyAlignment="1">
      <alignment vertical="center" wrapText="1" readingOrder="1"/>
    </xf>
    <xf numFmtId="0" fontId="3" fillId="0" borderId="6" xfId="0" applyFont="1" applyBorder="1" applyAlignment="1">
      <alignment horizontal="left" vertical="center" wrapText="1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vertical="center" readingOrder="1"/>
    </xf>
    <xf numFmtId="9" fontId="3" fillId="0" borderId="6" xfId="2" applyFont="1" applyFill="1" applyBorder="1" applyAlignment="1">
      <alignment horizontal="center" vertical="center" wrapText="1"/>
    </xf>
    <xf numFmtId="168" fontId="3" fillId="0" borderId="6" xfId="1" applyNumberFormat="1" applyFont="1" applyFill="1" applyBorder="1" applyAlignment="1">
      <alignment vertical="center"/>
    </xf>
    <xf numFmtId="0" fontId="10" fillId="0" borderId="6" xfId="1" applyNumberFormat="1" applyFont="1" applyFill="1" applyBorder="1" applyAlignment="1">
      <alignment horizontal="center" vertical="center" wrapText="1" readingOrder="1"/>
    </xf>
    <xf numFmtId="0" fontId="3" fillId="0" borderId="6" xfId="1" applyNumberFormat="1" applyFont="1" applyFill="1" applyBorder="1" applyAlignment="1">
      <alignment vertical="center" wrapText="1" readingOrder="1"/>
    </xf>
    <xf numFmtId="0" fontId="10" fillId="0" borderId="9" xfId="1" applyNumberFormat="1" applyFont="1" applyFill="1" applyBorder="1" applyAlignment="1">
      <alignment vertical="center" wrapText="1" readingOrder="1"/>
    </xf>
    <xf numFmtId="168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 wrapText="1"/>
    </xf>
    <xf numFmtId="169" fontId="8" fillId="0" borderId="0" xfId="2" applyNumberFormat="1" applyFont="1" applyFill="1" applyBorder="1" applyAlignment="1">
      <alignment vertical="center" readingOrder="1"/>
    </xf>
    <xf numFmtId="10" fontId="8" fillId="0" borderId="1" xfId="2" applyNumberFormat="1" applyFont="1" applyFill="1" applyBorder="1" applyAlignment="1">
      <alignment vertical="center" readingOrder="1"/>
    </xf>
    <xf numFmtId="43" fontId="10" fillId="0" borderId="6" xfId="1" applyFont="1" applyFill="1" applyBorder="1" applyAlignment="1">
      <alignment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6" fillId="0" borderId="4" xfId="0" applyFont="1" applyBorder="1" applyAlignment="1">
      <alignment horizontal="center" vertical="center" wrapText="1" readingOrder="1"/>
    </xf>
    <xf numFmtId="167" fontId="18" fillId="0" borderId="6" xfId="1" applyNumberFormat="1" applyFont="1" applyFill="1" applyBorder="1" applyAlignment="1">
      <alignment vertical="center" readingOrder="1"/>
    </xf>
    <xf numFmtId="169" fontId="17" fillId="0" borderId="6" xfId="2" applyNumberFormat="1" applyFont="1" applyFill="1" applyBorder="1" applyAlignment="1">
      <alignment vertical="center" readingOrder="1"/>
    </xf>
    <xf numFmtId="167" fontId="17" fillId="0" borderId="6" xfId="1" applyNumberFormat="1" applyFont="1" applyFill="1" applyBorder="1" applyAlignment="1">
      <alignment vertical="center" readingOrder="1"/>
    </xf>
    <xf numFmtId="167" fontId="3" fillId="0" borderId="6" xfId="1" applyNumberFormat="1" applyFont="1" applyFill="1" applyBorder="1" applyAlignment="1">
      <alignment vertical="center" readingOrder="1"/>
    </xf>
    <xf numFmtId="0" fontId="16" fillId="0" borderId="6" xfId="0" applyFont="1" applyBorder="1" applyAlignment="1">
      <alignment horizontal="center" vertical="center" wrapText="1" readingOrder="1"/>
    </xf>
    <xf numFmtId="0" fontId="16" fillId="0" borderId="6" xfId="0" applyFont="1" applyBorder="1" applyAlignment="1">
      <alignment horizontal="center" vertical="center" wrapText="1"/>
    </xf>
    <xf numFmtId="164" fontId="16" fillId="0" borderId="6" xfId="13" applyFont="1" applyFill="1" applyBorder="1" applyAlignment="1">
      <alignment horizontal="center" vertical="center" wrapText="1" readingOrder="1"/>
    </xf>
    <xf numFmtId="164" fontId="16" fillId="0" borderId="6" xfId="13" applyFont="1" applyFill="1" applyBorder="1" applyAlignment="1">
      <alignment horizontal="center" vertical="center"/>
    </xf>
    <xf numFmtId="164" fontId="16" fillId="0" borderId="6" xfId="13" applyFont="1" applyFill="1" applyBorder="1" applyAlignment="1">
      <alignment horizontal="center" vertical="center" wrapText="1"/>
    </xf>
    <xf numFmtId="167" fontId="16" fillId="0" borderId="5" xfId="13" applyNumberFormat="1" applyFont="1" applyFill="1" applyBorder="1" applyAlignment="1">
      <alignment horizontal="center" vertical="center" wrapText="1" readingOrder="1"/>
    </xf>
    <xf numFmtId="167" fontId="16" fillId="0" borderId="9" xfId="13" applyNumberFormat="1" applyFont="1" applyFill="1" applyBorder="1" applyAlignment="1">
      <alignment vertical="center" wrapText="1" readingOrder="1"/>
    </xf>
    <xf numFmtId="167" fontId="16" fillId="0" borderId="6" xfId="13" applyNumberFormat="1" applyFont="1" applyFill="1" applyBorder="1" applyAlignment="1">
      <alignment horizontal="right" vertical="center" wrapText="1" readingOrder="1"/>
    </xf>
    <xf numFmtId="164" fontId="16" fillId="0" borderId="9" xfId="13" applyFont="1" applyFill="1" applyBorder="1" applyAlignment="1">
      <alignment horizontal="right" vertical="center" wrapText="1" readingOrder="1"/>
    </xf>
    <xf numFmtId="167" fontId="17" fillId="0" borderId="2" xfId="2" applyNumberFormat="1" applyFont="1" applyFill="1" applyBorder="1" applyAlignment="1">
      <alignment vertical="center" readingOrder="1"/>
    </xf>
    <xf numFmtId="166" fontId="3" fillId="0" borderId="6" xfId="1" applyNumberFormat="1" applyFont="1" applyFill="1" applyBorder="1" applyAlignment="1">
      <alignment vertical="center" readingOrder="1"/>
    </xf>
    <xf numFmtId="166" fontId="3" fillId="0" borderId="9" xfId="1" applyNumberFormat="1" applyFont="1" applyFill="1" applyBorder="1" applyAlignment="1">
      <alignment vertical="center" readingOrder="1"/>
    </xf>
    <xf numFmtId="170" fontId="8" fillId="0" borderId="0" xfId="1" applyNumberFormat="1" applyFont="1" applyFill="1" applyBorder="1" applyAlignment="1">
      <alignment vertical="center" readingOrder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right" vertical="center" wrapText="1" readingOrder="1"/>
    </xf>
    <xf numFmtId="167" fontId="17" fillId="0" borderId="0" xfId="2" applyNumberFormat="1" applyFont="1" applyFill="1" applyBorder="1" applyAlignment="1">
      <alignment horizontal="center" vertical="center" readingOrder="1"/>
    </xf>
    <xf numFmtId="167" fontId="17" fillId="0" borderId="16" xfId="2" applyNumberFormat="1" applyFont="1" applyFill="1" applyBorder="1" applyAlignment="1">
      <alignment horizontal="center" vertical="center" readingOrder="1"/>
    </xf>
    <xf numFmtId="167" fontId="17" fillId="0" borderId="3" xfId="2" applyNumberFormat="1" applyFont="1" applyFill="1" applyBorder="1" applyAlignment="1">
      <alignment horizontal="center" vertical="center" readingOrder="1"/>
    </xf>
    <xf numFmtId="167" fontId="17" fillId="0" borderId="12" xfId="2" applyNumberFormat="1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 wrapText="1" readingOrder="1"/>
    </xf>
    <xf numFmtId="0" fontId="0" fillId="0" borderId="0" xfId="0" applyAlignment="1">
      <alignment horizontal="center" wrapText="1" readingOrder="1"/>
    </xf>
    <xf numFmtId="0" fontId="11" fillId="0" borderId="0" xfId="0" applyFont="1" applyAlignment="1">
      <alignment horizontal="left" vertical="center" wrapText="1"/>
    </xf>
    <xf numFmtId="0" fontId="17" fillId="0" borderId="17" xfId="0" applyFont="1" applyBorder="1" applyAlignment="1">
      <alignment horizontal="center" vertical="center" readingOrder="1"/>
    </xf>
    <xf numFmtId="0" fontId="17" fillId="0" borderId="8" xfId="0" applyFont="1" applyBorder="1" applyAlignment="1">
      <alignment horizontal="center" vertical="center" readingOrder="1"/>
    </xf>
    <xf numFmtId="0" fontId="17" fillId="0" borderId="9" xfId="0" applyFont="1" applyBorder="1" applyAlignment="1">
      <alignment horizontal="center" vertical="center" readingOrder="1"/>
    </xf>
    <xf numFmtId="0" fontId="17" fillId="0" borderId="2" xfId="0" applyFont="1" applyBorder="1" applyAlignment="1">
      <alignment horizontal="center" vertical="center" readingOrder="1"/>
    </xf>
    <xf numFmtId="0" fontId="17" fillId="0" borderId="10" xfId="0" applyFont="1" applyBorder="1" applyAlignment="1">
      <alignment horizontal="center" vertical="center" readingOrder="1"/>
    </xf>
    <xf numFmtId="0" fontId="17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167" fontId="17" fillId="0" borderId="13" xfId="1" applyNumberFormat="1" applyFont="1" applyFill="1" applyBorder="1" applyAlignment="1">
      <alignment horizontal="center" vertical="center" readingOrder="1"/>
    </xf>
    <xf numFmtId="167" fontId="17" fillId="0" borderId="16" xfId="1" applyNumberFormat="1" applyFont="1" applyFill="1" applyBorder="1" applyAlignment="1">
      <alignment horizontal="center" vertical="center" readingOrder="1"/>
    </xf>
    <xf numFmtId="167" fontId="17" fillId="0" borderId="11" xfId="1" applyNumberFormat="1" applyFont="1" applyFill="1" applyBorder="1" applyAlignment="1">
      <alignment horizontal="center" vertical="center" readingOrder="1"/>
    </xf>
    <xf numFmtId="167" fontId="17" fillId="0" borderId="12" xfId="1" applyNumberFormat="1" applyFont="1" applyFill="1" applyBorder="1" applyAlignment="1">
      <alignment horizontal="center" vertical="center" readingOrder="1"/>
    </xf>
  </cellXfs>
  <cellStyles count="14">
    <cellStyle name="Percent 2" xfId="3"/>
    <cellStyle name="Обычный" xfId="0" builtinId="0"/>
    <cellStyle name="Обычный 2" xfId="4"/>
    <cellStyle name="Обычный 3" xfId="7"/>
    <cellStyle name="Процентный" xfId="2" builtinId="5"/>
    <cellStyle name="Процентный 2" xfId="5"/>
    <cellStyle name="Финансовый" xfId="1" builtinId="3"/>
    <cellStyle name="Финансовый 2" xfId="6"/>
    <cellStyle name="Финансовый 2 2" xfId="9"/>
    <cellStyle name="Финансовый 2 2 2" xfId="12"/>
    <cellStyle name="Финансовый 2 3" xfId="10"/>
    <cellStyle name="Финансовый 3" xfId="8"/>
    <cellStyle name="Финансовый 3 2" xfId="11"/>
    <cellStyle name="Финансовый 4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79;&#1072;&#1088;&#1079;&#1076;&#1086;&#1088;&#1080;&#1080;%20&#1076;&#1072;&#1088;%20&#1085;&#1072;&#1079;&#1076;&#1080;%20&#1041;&#1052;&#105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арздории дар назди БМТ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24"/>
  <sheetViews>
    <sheetView tabSelected="1" view="pageBreakPreview" zoomScale="60" zoomScaleNormal="80" zoomScalePageLayoutView="60" workbookViewId="0">
      <selection activeCell="J8" sqref="J8"/>
    </sheetView>
  </sheetViews>
  <sheetFormatPr defaultRowHeight="14.25" x14ac:dyDescent="0.2"/>
  <cols>
    <col min="1" max="1" width="6.140625" style="1" customWidth="1"/>
    <col min="2" max="2" width="47.85546875" style="2" customWidth="1"/>
    <col min="3" max="3" width="29" style="1" customWidth="1"/>
    <col min="4" max="4" width="21.42578125" style="1" customWidth="1"/>
    <col min="5" max="5" width="13.42578125" style="1" customWidth="1"/>
    <col min="6" max="6" width="16.5703125" style="1" customWidth="1"/>
    <col min="7" max="7" width="24.42578125" style="1" customWidth="1"/>
    <col min="8" max="8" width="20.28515625" style="1" customWidth="1"/>
    <col min="9" max="9" width="7.7109375" style="1" hidden="1" customWidth="1"/>
    <col min="10" max="10" width="18" style="1" customWidth="1"/>
    <col min="11" max="11" width="17.5703125" style="1" customWidth="1"/>
    <col min="12" max="12" width="20.85546875" style="1" customWidth="1"/>
    <col min="13" max="13" width="20.140625" style="1" customWidth="1"/>
    <col min="14" max="16384" width="9.140625" style="1"/>
  </cols>
  <sheetData>
    <row r="1" spans="1:13" ht="31.5" customHeight="1" x14ac:dyDescent="0.45">
      <c r="L1" s="60" t="s">
        <v>34</v>
      </c>
      <c r="M1" s="61"/>
    </row>
    <row r="2" spans="1:13" ht="31.5" customHeight="1" x14ac:dyDescent="0.5">
      <c r="L2" s="11"/>
      <c r="M2" s="12"/>
    </row>
    <row r="3" spans="1:13" ht="31.5" customHeight="1" x14ac:dyDescent="0.5">
      <c r="L3" s="11"/>
      <c r="M3" s="12"/>
    </row>
    <row r="4" spans="1:13" s="8" customFormat="1" ht="62.25" customHeight="1" x14ac:dyDescent="0.4">
      <c r="A4" s="13"/>
      <c r="B4" s="67" t="s">
        <v>41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13"/>
    </row>
    <row r="5" spans="1:13" ht="36" customHeight="1" thickBot="1" x14ac:dyDescent="0.25">
      <c r="A5" s="62" t="s">
        <v>35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83.25" customHeight="1" x14ac:dyDescent="0.2">
      <c r="A6" s="19" t="s">
        <v>18</v>
      </c>
      <c r="B6" s="19" t="s">
        <v>0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23</v>
      </c>
      <c r="H6" s="19" t="s">
        <v>36</v>
      </c>
      <c r="I6" s="19" t="s">
        <v>32</v>
      </c>
      <c r="J6" s="37" t="s">
        <v>37</v>
      </c>
      <c r="K6" s="37" t="s">
        <v>38</v>
      </c>
      <c r="L6" s="38" t="s">
        <v>42</v>
      </c>
      <c r="M6" s="39" t="s">
        <v>40</v>
      </c>
    </row>
    <row r="7" spans="1:13" ht="63.75" customHeight="1" x14ac:dyDescent="0.2">
      <c r="A7" s="19">
        <v>1</v>
      </c>
      <c r="B7" s="18" t="s">
        <v>7</v>
      </c>
      <c r="C7" s="44" t="s">
        <v>8</v>
      </c>
      <c r="D7" s="20">
        <v>153790.09099999999</v>
      </c>
      <c r="E7" s="19">
        <v>2001</v>
      </c>
      <c r="F7" s="19" t="s">
        <v>20</v>
      </c>
      <c r="G7" s="19" t="s">
        <v>5</v>
      </c>
      <c r="H7" s="46">
        <v>477351.42060000001</v>
      </c>
      <c r="I7" s="21">
        <v>23000.940999999999</v>
      </c>
      <c r="J7" s="50">
        <v>323.5</v>
      </c>
      <c r="K7" s="51">
        <v>0</v>
      </c>
      <c r="L7" s="52">
        <f>+H7-J7</f>
        <v>477027.92060000001</v>
      </c>
      <c r="M7" s="49">
        <f>+H7-L7</f>
        <v>323.5</v>
      </c>
    </row>
    <row r="8" spans="1:13" ht="43.5" customHeight="1" x14ac:dyDescent="0.2">
      <c r="A8" s="19">
        <v>2</v>
      </c>
      <c r="B8" s="18" t="s">
        <v>29</v>
      </c>
      <c r="C8" s="44" t="s">
        <v>10</v>
      </c>
      <c r="D8" s="20">
        <v>395048</v>
      </c>
      <c r="E8" s="19">
        <v>2010</v>
      </c>
      <c r="F8" s="19" t="s">
        <v>22</v>
      </c>
      <c r="G8" s="19" t="s">
        <v>6</v>
      </c>
      <c r="H8" s="46">
        <v>2118346.2953900001</v>
      </c>
      <c r="I8" s="21">
        <v>59009.616000000002</v>
      </c>
      <c r="J8" s="50">
        <v>83877.710000000006</v>
      </c>
      <c r="K8" s="51">
        <v>17442.68</v>
      </c>
      <c r="L8" s="52">
        <f t="shared" ref="L8:L11" si="0">+H8-J8</f>
        <v>2034468.5853900001</v>
      </c>
      <c r="M8" s="49">
        <f t="shared" ref="M8:M13" si="1">+H8-L8</f>
        <v>83877.709999999963</v>
      </c>
    </row>
    <row r="9" spans="1:13" ht="53.25" customHeight="1" x14ac:dyDescent="0.2">
      <c r="A9" s="19">
        <v>3</v>
      </c>
      <c r="B9" s="18" t="s">
        <v>28</v>
      </c>
      <c r="C9" s="44" t="s">
        <v>10</v>
      </c>
      <c r="D9" s="20">
        <v>500000</v>
      </c>
      <c r="E9" s="19">
        <v>2012</v>
      </c>
      <c r="F9" s="19" t="s">
        <v>21</v>
      </c>
      <c r="G9" s="19" t="s">
        <v>9</v>
      </c>
      <c r="H9" s="46">
        <v>931301.98450000002</v>
      </c>
      <c r="I9" s="21">
        <v>6259.5145400000001</v>
      </c>
      <c r="J9" s="50">
        <v>88628.07</v>
      </c>
      <c r="K9" s="51">
        <v>17442.7</v>
      </c>
      <c r="L9" s="52">
        <f t="shared" si="0"/>
        <v>842673.91449999996</v>
      </c>
      <c r="M9" s="49">
        <f t="shared" si="1"/>
        <v>88628.070000000065</v>
      </c>
    </row>
    <row r="10" spans="1:13" ht="66.75" customHeight="1" x14ac:dyDescent="0.2">
      <c r="A10" s="19">
        <v>4</v>
      </c>
      <c r="B10" s="18" t="s">
        <v>24</v>
      </c>
      <c r="C10" s="44" t="s">
        <v>8</v>
      </c>
      <c r="D10" s="20">
        <v>2250000</v>
      </c>
      <c r="E10" s="19">
        <v>2016</v>
      </c>
      <c r="F10" s="19" t="s">
        <v>20</v>
      </c>
      <c r="G10" s="19" t="s">
        <v>11</v>
      </c>
      <c r="H10" s="47">
        <v>200000</v>
      </c>
      <c r="I10" s="21">
        <v>14946.253000000001</v>
      </c>
      <c r="J10" s="50">
        <v>0</v>
      </c>
      <c r="K10" s="51">
        <v>0</v>
      </c>
      <c r="L10" s="52">
        <f t="shared" si="0"/>
        <v>200000</v>
      </c>
      <c r="M10" s="49">
        <f t="shared" si="1"/>
        <v>0</v>
      </c>
    </row>
    <row r="11" spans="1:13" ht="61.5" customHeight="1" x14ac:dyDescent="0.2">
      <c r="A11" s="19">
        <v>5</v>
      </c>
      <c r="B11" s="18" t="s">
        <v>14</v>
      </c>
      <c r="C11" s="44" t="s">
        <v>15</v>
      </c>
      <c r="D11" s="20">
        <v>1070000</v>
      </c>
      <c r="E11" s="19">
        <v>2016</v>
      </c>
      <c r="F11" s="19" t="s">
        <v>20</v>
      </c>
      <c r="G11" s="19" t="s">
        <v>11</v>
      </c>
      <c r="H11" s="48">
        <v>10000</v>
      </c>
      <c r="I11" s="21">
        <v>92409.904999999999</v>
      </c>
      <c r="J11" s="50">
        <v>0</v>
      </c>
      <c r="K11" s="51">
        <v>0</v>
      </c>
      <c r="L11" s="52">
        <f t="shared" si="0"/>
        <v>10000</v>
      </c>
      <c r="M11" s="49">
        <f t="shared" si="1"/>
        <v>0</v>
      </c>
    </row>
    <row r="12" spans="1:13" ht="45.75" customHeight="1" x14ac:dyDescent="0.2">
      <c r="A12" s="19">
        <v>6</v>
      </c>
      <c r="B12" s="18" t="s">
        <v>12</v>
      </c>
      <c r="C12" s="45" t="s">
        <v>13</v>
      </c>
      <c r="D12" s="20">
        <v>530000</v>
      </c>
      <c r="E12" s="19">
        <v>2017</v>
      </c>
      <c r="F12" s="19" t="s">
        <v>19</v>
      </c>
      <c r="G12" s="19" t="s">
        <v>11</v>
      </c>
      <c r="H12" s="48">
        <v>99750.374689999997</v>
      </c>
      <c r="I12" s="21">
        <v>121999.067</v>
      </c>
      <c r="J12" s="50">
        <v>299251.12</v>
      </c>
      <c r="K12" s="50">
        <v>748.88</v>
      </c>
      <c r="L12" s="52">
        <v>99750.374689999997</v>
      </c>
      <c r="M12" s="49">
        <f t="shared" si="1"/>
        <v>0</v>
      </c>
    </row>
    <row r="13" spans="1:13" ht="60.75" customHeight="1" x14ac:dyDescent="0.2">
      <c r="A13" s="19">
        <v>7</v>
      </c>
      <c r="B13" s="18" t="s">
        <v>16</v>
      </c>
      <c r="C13" s="45" t="s">
        <v>17</v>
      </c>
      <c r="D13" s="20">
        <v>1000000</v>
      </c>
      <c r="E13" s="19">
        <v>2022</v>
      </c>
      <c r="F13" s="19" t="s">
        <v>31</v>
      </c>
      <c r="G13" s="19" t="s">
        <v>11</v>
      </c>
      <c r="H13" s="48">
        <v>847000</v>
      </c>
      <c r="I13" s="21">
        <v>0</v>
      </c>
      <c r="J13" s="50">
        <v>96000</v>
      </c>
      <c r="K13" s="51">
        <v>11293.33</v>
      </c>
      <c r="L13" s="52">
        <v>751000</v>
      </c>
      <c r="M13" s="49">
        <f t="shared" si="1"/>
        <v>96000</v>
      </c>
    </row>
    <row r="14" spans="1:13" ht="22.5" hidden="1" customHeight="1" x14ac:dyDescent="0.2">
      <c r="A14" s="19">
        <v>12</v>
      </c>
      <c r="B14" s="22" t="s">
        <v>16</v>
      </c>
      <c r="C14" s="24" t="s">
        <v>30</v>
      </c>
      <c r="D14" s="27">
        <v>1165000</v>
      </c>
      <c r="E14" s="23">
        <v>2019</v>
      </c>
      <c r="F14" s="23" t="s">
        <v>31</v>
      </c>
      <c r="G14" s="26">
        <v>0.02</v>
      </c>
      <c r="H14" s="25">
        <v>0</v>
      </c>
      <c r="I14" s="25">
        <v>1000000</v>
      </c>
      <c r="J14" s="28">
        <v>0</v>
      </c>
      <c r="K14" s="29">
        <v>0</v>
      </c>
      <c r="L14" s="30"/>
      <c r="M14" s="36"/>
    </row>
    <row r="15" spans="1:13" ht="30.75" customHeight="1" x14ac:dyDescent="0.2">
      <c r="A15" s="57" t="s">
        <v>25</v>
      </c>
      <c r="B15" s="58"/>
      <c r="C15" s="58"/>
      <c r="D15" s="58"/>
      <c r="E15" s="58"/>
      <c r="F15" s="58"/>
      <c r="G15" s="59"/>
      <c r="H15" s="54">
        <f>SUM(H7:H13)</f>
        <v>4683750.0751799997</v>
      </c>
      <c r="I15" s="43">
        <f>SUM(I6:I14)</f>
        <v>1317625.29654</v>
      </c>
      <c r="J15" s="54">
        <f>SUM(J7:J13)</f>
        <v>568080.4</v>
      </c>
      <c r="K15" s="54">
        <f>SUM(K7:K13)</f>
        <v>46927.590000000004</v>
      </c>
      <c r="L15" s="55">
        <f>SUM(L7:L13)</f>
        <v>4414920.7951800004</v>
      </c>
      <c r="M15" s="54">
        <f>SUM(M7:M13)</f>
        <v>268829.28000000003</v>
      </c>
    </row>
    <row r="16" spans="1:13" ht="18.75" thickBot="1" x14ac:dyDescent="0.25">
      <c r="A16" s="6"/>
      <c r="B16" s="6"/>
      <c r="C16" s="6"/>
      <c r="D16" s="31"/>
      <c r="E16" s="32"/>
      <c r="F16" s="32"/>
      <c r="G16" s="33"/>
      <c r="H16" s="14"/>
      <c r="I16" s="14"/>
      <c r="J16" s="14"/>
      <c r="K16" s="14"/>
      <c r="L16" s="14"/>
      <c r="M16" s="14"/>
    </row>
    <row r="17" spans="1:13" ht="42" customHeight="1" thickBot="1" x14ac:dyDescent="0.3">
      <c r="A17" s="5"/>
      <c r="B17" s="70" t="s">
        <v>27</v>
      </c>
      <c r="C17" s="71"/>
      <c r="D17" s="71"/>
      <c r="E17" s="71"/>
      <c r="F17" s="71"/>
      <c r="G17" s="40">
        <v>127253</v>
      </c>
      <c r="H17" s="15"/>
      <c r="I17" s="16"/>
      <c r="J17" s="77" t="s">
        <v>40</v>
      </c>
      <c r="K17" s="78"/>
      <c r="L17" s="53">
        <f>H15-L15</f>
        <v>268829.27999999933</v>
      </c>
      <c r="M17" s="41">
        <f>+(L17/H15)*100%</f>
        <v>5.7396162409384756E-2</v>
      </c>
    </row>
    <row r="18" spans="1:13" ht="19.5" thickBot="1" x14ac:dyDescent="0.3">
      <c r="A18" s="5"/>
      <c r="B18" s="72" t="s">
        <v>26</v>
      </c>
      <c r="C18" s="73"/>
      <c r="D18" s="73"/>
      <c r="E18" s="73"/>
      <c r="F18" s="74"/>
      <c r="G18" s="41">
        <f>L15/G17/1000</f>
        <v>3.4694040967049894E-2</v>
      </c>
      <c r="H18" s="34"/>
      <c r="I18" s="35"/>
      <c r="J18" s="79" t="s">
        <v>33</v>
      </c>
      <c r="K18" s="80"/>
      <c r="L18" s="63">
        <f>J15+K15</f>
        <v>615007.99</v>
      </c>
      <c r="M18" s="64"/>
    </row>
    <row r="19" spans="1:13" ht="31.5" customHeight="1" thickBot="1" x14ac:dyDescent="0.3">
      <c r="A19" s="5"/>
      <c r="B19" s="75" t="s">
        <v>39</v>
      </c>
      <c r="C19" s="76"/>
      <c r="D19" s="76"/>
      <c r="E19" s="76"/>
      <c r="F19" s="76"/>
      <c r="G19" s="42">
        <f>+L15/H19</f>
        <v>402887.40807614394</v>
      </c>
      <c r="H19" s="56">
        <v>10.9582</v>
      </c>
      <c r="I19" s="17"/>
      <c r="J19" s="81"/>
      <c r="K19" s="82"/>
      <c r="L19" s="65"/>
      <c r="M19" s="66"/>
    </row>
    <row r="20" spans="1:13" x14ac:dyDescent="0.2">
      <c r="D20" s="9"/>
    </row>
    <row r="21" spans="1:13" ht="46.5" customHeight="1" x14ac:dyDescent="0.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10"/>
    </row>
    <row r="22" spans="1:13" x14ac:dyDescent="0.2">
      <c r="E22" s="9"/>
      <c r="F22" s="3"/>
    </row>
    <row r="23" spans="1:13" x14ac:dyDescent="0.2">
      <c r="J23" s="7"/>
    </row>
    <row r="24" spans="1:13" x14ac:dyDescent="0.2">
      <c r="G24" s="4"/>
      <c r="H24" s="9"/>
    </row>
  </sheetData>
  <mergeCells count="11">
    <mergeCell ref="A21:L21"/>
    <mergeCell ref="B17:F17"/>
    <mergeCell ref="B18:F18"/>
    <mergeCell ref="B19:F19"/>
    <mergeCell ref="J17:K17"/>
    <mergeCell ref="J18:K19"/>
    <mergeCell ref="A15:G15"/>
    <mergeCell ref="L1:M1"/>
    <mergeCell ref="A5:M5"/>
    <mergeCell ref="L18:M19"/>
    <mergeCell ref="B4:L4"/>
  </mergeCells>
  <pageMargins left="0.55118110236220474" right="0.19685039370078741" top="0.59055118110236227" bottom="0.19685039370078741" header="0.19685039370078741" footer="0.19685039370078741"/>
  <pageSetup paperSize="9" scale="53" orientation="landscape" r:id="rId1"/>
  <ignoredErrors>
    <ignoredError sqref="J15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 Вазир 01-04-22</vt:lpstr>
      <vt:lpstr>'Ба Вазир 01-04-22'!Область_печати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2023-12-01T04:29:41Z</dcterms:modified>
</cp:coreProperties>
</file>